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DATA\XÃ TÀ ĐÙNG\NĂM 2026\1. DỰ TOÁN 2026\21. BÁO CÁO THU-CHI 06 THÁNG ĐẦU NĂM 2026\"/>
    </mc:Choice>
  </mc:AlternateContent>
  <xr:revisionPtr revIDLastSave="0" documentId="13_ncr:1_{7212D72C-3950-4FE2-895A-E123B8C9B8DD}" xr6:coauthVersionLast="47" xr6:coauthVersionMax="47" xr10:uidLastSave="{00000000-0000-0000-0000-000000000000}"/>
  <bookViews>
    <workbookView xWindow="-120" yWindow="-120" windowWidth="29040" windowHeight="15840" xr2:uid="{00000000-000D-0000-FFFF-FFFF00000000}"/>
  </bookViews>
  <sheets>
    <sheet name="PL 01" sheetId="1" r:id="rId1"/>
  </sheets>
  <calcPr calcId="191029"/>
</workbook>
</file>

<file path=xl/calcChain.xml><?xml version="1.0" encoding="utf-8"?>
<calcChain xmlns="http://schemas.openxmlformats.org/spreadsheetml/2006/main">
  <c r="D11" i="1" l="1"/>
  <c r="D21" i="1"/>
  <c r="D34" i="1"/>
  <c r="D52" i="1"/>
  <c r="D70" i="1"/>
  <c r="D88" i="1"/>
  <c r="D95" i="1"/>
  <c r="D94" i="1" s="1"/>
  <c r="D98" i="1"/>
  <c r="E11" i="1"/>
  <c r="C11" i="1"/>
  <c r="D10" i="1" l="1"/>
  <c r="D9" i="1" s="1"/>
  <c r="C21" i="1"/>
  <c r="C98" i="1" l="1"/>
  <c r="E95" i="1"/>
  <c r="E94" i="1" s="1"/>
  <c r="G95" i="1"/>
  <c r="G94" i="1" s="1"/>
  <c r="C95" i="1"/>
  <c r="C94" i="1" s="1"/>
  <c r="G52" i="1"/>
  <c r="C52" i="1"/>
  <c r="E21" i="1"/>
  <c r="F52" i="1" l="1"/>
  <c r="E52" i="1"/>
  <c r="H52" i="1" l="1"/>
  <c r="I52" i="1"/>
  <c r="J52" i="1" l="1"/>
  <c r="F21" i="1" l="1"/>
  <c r="G21" i="1"/>
  <c r="I21" i="1" l="1"/>
  <c r="H21" i="1"/>
  <c r="J21" i="1" l="1"/>
  <c r="H95" i="1" l="1"/>
  <c r="H94" i="1" s="1"/>
  <c r="E88" i="1"/>
  <c r="C90" i="1"/>
  <c r="C72" i="1"/>
  <c r="C71" i="1"/>
  <c r="E34" i="1"/>
  <c r="C36" i="1"/>
  <c r="C35" i="1" s="1"/>
  <c r="C34" i="1" s="1"/>
  <c r="C70" i="1" l="1"/>
  <c r="G70" i="1"/>
  <c r="F11" i="1"/>
  <c r="G88" i="1"/>
  <c r="E70" i="1"/>
  <c r="E10" i="1" s="1"/>
  <c r="F95" i="1"/>
  <c r="F94" i="1" s="1"/>
  <c r="I88" i="1"/>
  <c r="C89" i="1"/>
  <c r="C88" i="1" s="1"/>
  <c r="C10" i="1" l="1"/>
  <c r="C9" i="1" s="1"/>
  <c r="I95" i="1"/>
  <c r="I94" i="1" s="1"/>
  <c r="J95" i="1"/>
  <c r="J94" i="1" s="1"/>
  <c r="H88" i="1"/>
  <c r="J88" i="1"/>
  <c r="H11" i="1"/>
  <c r="F34" i="1"/>
  <c r="H70" i="1"/>
  <c r="F70" i="1"/>
  <c r="I11" i="1"/>
  <c r="G11" i="1"/>
  <c r="E9" i="1"/>
  <c r="F88" i="1"/>
  <c r="G34" i="1"/>
  <c r="F10" i="1" l="1"/>
  <c r="G10" i="1"/>
  <c r="G9" i="1" s="1"/>
  <c r="I70" i="1"/>
  <c r="J70" i="1"/>
  <c r="J11" i="1"/>
  <c r="H34" i="1"/>
  <c r="H10" i="1" s="1"/>
  <c r="F9" i="1" l="1"/>
  <c r="I34" i="1"/>
  <c r="I10" i="1" s="1"/>
  <c r="H9" i="1"/>
  <c r="I9" i="1" l="1"/>
  <c r="J34" i="1"/>
  <c r="J10" i="1" s="1"/>
  <c r="J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welcome</author>
  </authors>
  <commentList>
    <comment ref="G99" authorId="0" shapeId="0" xr:uid="{00000000-0006-0000-0000-000001000000}">
      <text>
        <r>
          <rPr>
            <b/>
            <sz val="9"/>
            <rFont val="Tahoma"/>
            <family val="2"/>
          </rPr>
          <t>welcome:</t>
        </r>
        <r>
          <rPr>
            <sz val="9"/>
            <rFont val="Tahoma"/>
            <family val="2"/>
          </rPr>
          <t xml:space="preserve">
Lương, các khoản có tính chất lương và chi cho con người
</t>
        </r>
      </text>
    </comment>
    <comment ref="F100" authorId="0" shapeId="0" xr:uid="{00000000-0006-0000-0000-000002000000}">
      <text>
        <r>
          <rPr>
            <b/>
            <sz val="9"/>
            <rFont val="Tahoma"/>
            <family val="2"/>
          </rPr>
          <t>welcome:</t>
        </r>
        <r>
          <rPr>
            <sz val="9"/>
            <rFont val="Tahoma"/>
            <family val="2"/>
          </rPr>
          <t xml:space="preserve">
Chi thường xuyên</t>
        </r>
      </text>
    </comment>
  </commentList>
</comments>
</file>

<file path=xl/sharedStrings.xml><?xml version="1.0" encoding="utf-8"?>
<sst xmlns="http://schemas.openxmlformats.org/spreadsheetml/2006/main" count="207" uniqueCount="105">
  <si>
    <t>Stt</t>
  </si>
  <si>
    <t>Nội dung</t>
  </si>
  <si>
    <t>Dự toán được giao năm 2026</t>
  </si>
  <si>
    <t>Tộng cộng</t>
  </si>
  <si>
    <t>A</t>
  </si>
  <si>
    <t>B</t>
  </si>
  <si>
    <t>I</t>
  </si>
  <si>
    <t>Khối cơ quan quản lý nhà nước, đảng, đoàn thể và các sự nghiệp khác</t>
  </si>
  <si>
    <t>Văn phòng Đảng ủy xã</t>
  </si>
  <si>
    <t>-</t>
  </si>
  <si>
    <t>Lương, phụ cấp và các phụ cấp lương theo quy định</t>
  </si>
  <si>
    <t>Kinh phí phụ cấp ban chấp hàng Đảng ủy xã</t>
  </si>
  <si>
    <t>Kinh phí đặc thù để thực hiện hoạt động chung của Đảng ủy xã</t>
  </si>
  <si>
    <t>Kinh phí thực hiện quyết định số 99-QĐ/TW ngày 30/5/2021 (chênh lệch giữa dự toán được phê duyệt và đảng phí được trích giữ lại, thu khác của tổ chức đảng)</t>
  </si>
  <si>
    <t>Kinh phí hỗ trợ cán bộ công chức (NQ 25/2025/NQ-HĐND)</t>
  </si>
  <si>
    <t xml:space="preserve">Kinh phí Phụ cấp bí thư chi bộ, phó bí thư chi bộ thôn, bon </t>
  </si>
  <si>
    <t>Kinh phí phụ cấp cán bộ cốt cán</t>
  </si>
  <si>
    <t>Kinh phí mua sắm máy móc, thiết bị phục vụ công tác chuyên môn</t>
  </si>
  <si>
    <t>Phụ cấp báo cáo viên cấp xã</t>
  </si>
  <si>
    <t>Ủy ban Mặt trận Tổ quốc Việt nam xã</t>
  </si>
  <si>
    <t>Lương, phụ cấp và các khoản chi khác theo quy định</t>
  </si>
  <si>
    <t>Kinh phí phục vụ hoạt động đặc thù của Ủy ban Mặt trận Tổ quốc Việt Nam xã và các, tổ chức xã hội, nghề nghiệp</t>
  </si>
  <si>
    <t xml:space="preserve">Kinh phí phụ cấp trưởng, phó các chi hội thôn, bon (Ban công tác mặt trận, Hội Phụ nữ, Đoàn thanh niên, Hội nông dân, Hội cựu chiến binh) </t>
  </si>
  <si>
    <t>Kinh phí phụ cấp cho các chi hội đặt biệt khó khăn theo nghị quyết 33/2012/NQ-HĐND tỉnh</t>
  </si>
  <si>
    <t>Kinh phí hỗ trợ đối với UBMTTQ xã thực hiện cuộc vận động "Toàn dân đoàn kết xây dựng nông thôn mới, đô thị văn minh" theo NQ số 33/2018/NQ-HĐND</t>
  </si>
  <si>
    <t>Kinh phí hỗ trợ đối với Ban công tác MT ở khu dân cư thực hiện cuộc vận động "Toàn dân đoàn kết xây dựng nông thôn mới, đô thị văn minh" theo NQ số 33/2018/NQ-HĐND</t>
  </si>
  <si>
    <t>Văn phòng HĐND và UBND xã</t>
  </si>
  <si>
    <t xml:space="preserve">Lương, phụ cấp </t>
  </si>
  <si>
    <t>Chi hoạt động thường xuyên (Đã trừ 10% tiết kiệm tăng lương)</t>
  </si>
  <si>
    <t>Lương, phụ cấp (ban chỉ huy Quân sự)</t>
  </si>
  <si>
    <t xml:space="preserve"> Kinh phí tiền công lao động hợp đồng hỗ trợ, phục vụ</t>
  </si>
  <si>
    <t>Kinh phí chi quốc phòng</t>
  </si>
  <si>
    <t>Kinh phí chi an ninh và trật tự an toàn xã hội</t>
  </si>
  <si>
    <t>Kinh phí đặc thù phục vụ công tác chỉ đạo, điều hành của Ủy ban nhân dân cấp xã</t>
  </si>
  <si>
    <t>Kinh phí phụ cấp, hỗ trợ đối với người hoạt động không chuyên trách ở thôn, bon; Hỗ trợ hàng tháng đối với người trực tiếp tham gia công việc ở thôn, bon</t>
  </si>
  <si>
    <t>Kinh phí hoạt động của Hội đồng nhân dân, Thường trực Hội đồng nhân dân, các Ban của Hội đồng nhân dân, các Tổ Đại biểu Hội đồng nhân dân, Đại biểu Hội đồng nhân dân xã</t>
  </si>
  <si>
    <t>Kinh phí trang cấp 01 thiết bị công nghệ thông tin để phục vụ cho hoạt động của đại biểu HĐND</t>
  </si>
  <si>
    <t>Kinh phí chi khác của Hội đồng nhân dân</t>
  </si>
  <si>
    <t>Kinh phí tiền điện sáng phục vụ chung trụ sở Đảng ủy, HĐND, UBND và UBMTTQ Việt nam xã</t>
  </si>
  <si>
    <t>Kinh phí cho hoạt động tư pháp hộ tịch PBGDPL</t>
  </si>
  <si>
    <t>Kinh phí hoạt động thanh tra và giải quyết KNTC</t>
  </si>
  <si>
    <t>Phụ cấp chi hội trưởng Hội người cao tuổi thôn, bon</t>
  </si>
  <si>
    <t>Phòng Kinh tế xã</t>
  </si>
  <si>
    <t>Kinh phí chi sự nghiệp khoa học, công nghệ, đổi mới sáng tạo và chuyển đổi số</t>
  </si>
  <si>
    <t>Kinh phí thực hiện lễ phát động bảo vệ môi trường năm 2026; Kinh phí thực hiện lễ phát động bảo vệ môi trường hướng tới Lễ kỷ niệm 80 năm Quốc khánh 2/9 và phát động phong trào thi đua “ngày thứ Bảy vì môi trường sáng, xanh, sạch, đẹp”</t>
  </si>
  <si>
    <t>Kinh phí hỗ trợ phục vụ công tác kiểm tra hàng giả, hàng kém chất lượng, hoạt động kinh doanh (HTX, hộ KD), công nhận sản phẩm OCOP, vệ sinh môi trường</t>
  </si>
  <si>
    <t xml:space="preserve">Chi sự nghiệp môi trường khác </t>
  </si>
  <si>
    <t>Kinh phí hỗ trợ công tác tuần tra, kiểm tra quản lý nhà nước về đất đai, xây dựng trái phép, bảo vệ và phòng cháy chữa cháy rừng</t>
  </si>
  <si>
    <t>Nâng cấp, sửa chữa đường giao thông vào khu sản xuất Bon Păng Xuôi (Đối diện trường TH Lê Lợi đi vào)</t>
  </si>
  <si>
    <t>Nâng cấp, sửa chữa, mở rộng đường giao thông  vào khu sản xuất Bon B'Srê A (từ trường MG Tư thục thiên Ân đi vào)</t>
  </si>
  <si>
    <t>Nâng cấp, sửa chữa đường giao thông vào khu sản xuất Bon B'Srê B</t>
  </si>
  <si>
    <t>Kinh phí kiểm kê rừng năm 2025</t>
  </si>
  <si>
    <t>Kinh phí thống kê đất đai, diến biến rừng năm 2026</t>
  </si>
  <si>
    <t>Lập điều chỉnh quy hoạch sử dụng đất thời kỳ 2021 - 2030 tầm nhìn đến năm 2050</t>
  </si>
  <si>
    <t>Kinh phí Lập kế hoạch sử dụng đất cấp xã</t>
  </si>
  <si>
    <t>Kinh phí phục vụ công tác cấp giấy chứng nhận quyền sử dụng đất; Đăng ký giấy phép kinh doanh</t>
  </si>
  <si>
    <t>Kinh phí hỗ trợ công tác điều tra Hộ nghèo, cận nghèo</t>
  </si>
  <si>
    <t>Phòng Văn hóa - Xã hội xã</t>
  </si>
  <si>
    <t>Kinh phí thực hiện Nghị định 238/2025/NĐ-CP ngày 03/9/2025 của Chính phủ (trường Mầm non tư thục) năm 2025, 2026</t>
  </si>
  <si>
    <t>Kinh phí thực hiện Nghị định 105/2025/NĐ-CP ngày 08/9/2020 của Chính phủ (trường Mầm non tư thục) năm 2025, 2026</t>
  </si>
  <si>
    <t>Kinh phí thực hiện Nghị định 238/2025/NĐ-CP ngày 03/9/2025 của Chính phủ (học sinh, sinh viên) năm 2025, 2026</t>
  </si>
  <si>
    <t>Kinh phí khen thưởng ngành giáo dục</t>
  </si>
  <si>
    <t>Kinh phí sự nghiệp giáo dục và Đào tạo</t>
  </si>
  <si>
    <t>Kinh phí sự nghiệp y tế</t>
  </si>
  <si>
    <t>Kinh phí sự nghiệp văn hóa, thông tin</t>
  </si>
  <si>
    <t xml:space="preserve">Kinh phí hoạt động công tác tôn giáo </t>
  </si>
  <si>
    <t>Kinh phí tổ chức tập huấn, Hội nghị, kiểm tra, thẩm định phục vụ công tác Quản lý nhà nước</t>
  </si>
  <si>
    <t xml:space="preserve">Kinh phí khen thưởng </t>
  </si>
  <si>
    <t>Kinh phí sự nghiệp đảm bảo xã hội</t>
  </si>
  <si>
    <t>Kinh phí hỗ trợ lãi suất</t>
  </si>
  <si>
    <t>Kinh phí quà tặng chúc thọ, mừng thọ người cao tuổi trên địa bàn (Theo NQ 05/2020/NQ-HĐND)</t>
  </si>
  <si>
    <t>Trung tâm phục vụ hành chính công</t>
  </si>
  <si>
    <t>Lương, các khoản phụ cấp theo lương</t>
  </si>
  <si>
    <t>Kinh phí Tổ kiểm soát thủ tục hành chính</t>
  </si>
  <si>
    <t>II</t>
  </si>
  <si>
    <t>Khối đơn vị sự nghiệp công lập</t>
  </si>
  <si>
    <t>Trạm Y tế xã Tà Đùng</t>
  </si>
  <si>
    <t>Trung tâm dịch vụ tổng hợp xã</t>
  </si>
  <si>
    <t>Chi thường xuyên (đã tiết kiệm 10% tăng lương)</t>
  </si>
  <si>
    <t xml:space="preserve">Kinh phí sự nghiệp văn hóa </t>
  </si>
  <si>
    <t>Kinh phí sự nghiệp thông tin</t>
  </si>
  <si>
    <t xml:space="preserve">Kinh phí sự nghiệp phát thanh </t>
  </si>
  <si>
    <t>Kinh phí sự nghiệp thể dục thể thao</t>
  </si>
  <si>
    <t>Kinh phí khuyên nông, thu ý</t>
  </si>
  <si>
    <t>Kinh chi trả tiền điện sáng các khu vực trung tâm xã</t>
  </si>
  <si>
    <t xml:space="preserve">Kinh phí thu gom, xử lý rác thải </t>
  </si>
  <si>
    <t>Kinh phí thực hiện công tác bầu cử đại biểu Quốc hội khóa XVI và đại biểu HĐND các cấp nhiệm kỳ 2026-2031) (đợt 1) và đợt 2</t>
  </si>
  <si>
    <t>Kinh phí tổ chức Đại hội Đải biểu Liên hiệp Thanh niên Việt nam xã Tà Đùng khóa I, nhiệm kỳ 2026-20230</t>
  </si>
  <si>
    <t>Dự án 8: Thực hiện bình đẳng giới và giải quyết những vấn đề cấp thiết đối với phụ nữ và trẻ em Mã CTMT 10518</t>
  </si>
  <si>
    <t>Sự nghiệp kinh tế và dịch vụ khác (Đã có chủ trương thực hiện công trình …)</t>
  </si>
  <si>
    <t>Đơn vị tính: Đồng</t>
  </si>
  <si>
    <t>4=1-2-3</t>
  </si>
  <si>
    <t>6=7+8</t>
  </si>
  <si>
    <t>ỦY BAN NHÂN DÂN XÃ TÀ ĐÙNG</t>
  </si>
  <si>
    <t>(Kèm theo Công văn       ngày   tháng 7 năm 2026 của Ủy ban nhân dân xã Tà Đùng)</t>
  </si>
  <si>
    <t>Kinh phí các nội dung tiết kiệm 15% theo Nghị quyết số 135/NQ-CP của Chính phủ</t>
  </si>
  <si>
    <t>Dự toán còn lại</t>
  </si>
  <si>
    <t>Kinh phí cam kết giải ngân trong năm 2026</t>
  </si>
  <si>
    <t>Kinh phí không có khả năng giải ngân trong năm 2026</t>
  </si>
  <si>
    <t>Số đề nghị thu hồi dự toán</t>
  </si>
  <si>
    <t>Số đề nghị điều chỉnh dự toán</t>
  </si>
  <si>
    <t>Nội dung thực hiện sau điều chỉnh dự toán (nếu có)</t>
  </si>
  <si>
    <t>Trong đó:</t>
  </si>
  <si>
    <t>PHỤ LỤC BÁO CÁO TÌNH HÌNH THỰC HIỆN DỰ TOÁN CHI NGÂN SÁCH NHÀ NƯỚC ĐẾN NGÀY 25/7/2026 VÀ CAM KẾT GIẢI NGÂN ĐẾN HẾT NĂM 2026</t>
  </si>
  <si>
    <t>Đã giải ngân đến ngày 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</si>
</sst>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_);_(* \(#,##0.00\);_(* &quot;-&quot;??_);_(@_)"/>
    <numFmt numFmtId="165" formatCode="_-* #,##0.00\ _₫_-;\-* #,##0.00\ _₫_-;_-* &quot;-&quot;??\ _₫_-;_-@_-"/>
    <numFmt numFmtId="166" formatCode="_-* #,##0\ _₫_-;\-* #,##0\ _₫_-;_-* &quot;-&quot;??\ _₫_-;_-@_-"/>
  </numFmts>
  <fonts count="11" x14ac:knownFonts="1">
    <font>
      <sz val="11"/>
      <color theme="1"/>
      <name val="Calibri"/>
      <charset val="163"/>
      <scheme val="minor"/>
    </font>
    <font>
      <sz val="11"/>
      <color indexed="8"/>
      <name val="Calibri"/>
      <family val="2"/>
    </font>
    <font>
      <b/>
      <sz val="9"/>
      <name val="Tahoma"/>
      <family val="2"/>
    </font>
    <font>
      <sz val="9"/>
      <name val="Tahoma"/>
      <family val="2"/>
    </font>
    <font>
      <sz val="11"/>
      <color theme="1"/>
      <name val="Calibri"/>
      <family val="2"/>
      <scheme val="minor"/>
    </font>
    <font>
      <sz val="13"/>
      <name val="Times New Roman"/>
      <family val="1"/>
    </font>
    <font>
      <b/>
      <sz val="13"/>
      <name val="Times New Roman"/>
      <family val="1"/>
    </font>
    <font>
      <b/>
      <sz val="13"/>
      <color theme="1"/>
      <name val="Times New Roman"/>
      <family val="1"/>
    </font>
    <font>
      <sz val="13"/>
      <color theme="1"/>
      <name val="Times New Roman"/>
      <family val="1"/>
    </font>
    <font>
      <b/>
      <sz val="14"/>
      <name val="Times New Roman"/>
      <family val="1"/>
    </font>
    <font>
      <sz val="14"/>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5" fontId="4" fillId="0" borderId="0" applyFont="0" applyFill="0" applyBorder="0" applyAlignment="0" applyProtection="0"/>
    <xf numFmtId="41" fontId="4" fillId="0" borderId="0" applyFont="0" applyFill="0" applyBorder="0" applyAlignment="0" applyProtection="0"/>
    <xf numFmtId="164" fontId="1" fillId="0" borderId="0" applyFont="0" applyFill="0" applyBorder="0" applyAlignment="0" applyProtection="0"/>
  </cellStyleXfs>
  <cellXfs count="73">
    <xf numFmtId="0" fontId="0" fillId="0" borderId="0" xfId="0"/>
    <xf numFmtId="0" fontId="5" fillId="2" borderId="0" xfId="0" applyFont="1" applyFill="1" applyAlignment="1">
      <alignment horizontal="center"/>
    </xf>
    <xf numFmtId="0" fontId="5" fillId="2" borderId="0" xfId="0" applyFont="1" applyFill="1" applyAlignment="1">
      <alignment wrapText="1"/>
    </xf>
    <xf numFmtId="166" fontId="5" fillId="2" borderId="0" xfId="1" applyNumberFormat="1" applyFont="1" applyFill="1"/>
    <xf numFmtId="0" fontId="5" fillId="2" borderId="0" xfId="0" applyFont="1" applyFill="1"/>
    <xf numFmtId="0" fontId="5" fillId="2" borderId="0" xfId="0" applyFont="1" applyFill="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1" fontId="6" fillId="2" borderId="2" xfId="1"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41" fontId="6" fillId="3" borderId="2" xfId="2" applyFont="1" applyFill="1" applyBorder="1" applyAlignment="1">
      <alignment vertical="center"/>
    </xf>
    <xf numFmtId="166" fontId="6" fillId="3" borderId="2" xfId="1" applyNumberFormat="1" applyFont="1" applyFill="1" applyBorder="1" applyAlignment="1">
      <alignment vertical="center" wrapText="1"/>
    </xf>
    <xf numFmtId="0" fontId="6" fillId="3" borderId="2" xfId="0" applyFont="1" applyFill="1" applyBorder="1" applyAlignment="1">
      <alignment horizontal="center" vertical="center"/>
    </xf>
    <xf numFmtId="0" fontId="6" fillId="4" borderId="2" xfId="1" applyNumberFormat="1" applyFont="1" applyFill="1" applyBorder="1" applyAlignment="1">
      <alignment horizontal="left" vertical="center" wrapText="1"/>
    </xf>
    <xf numFmtId="41" fontId="6" fillId="4" borderId="2" xfId="2" applyFont="1" applyFill="1" applyBorder="1" applyAlignment="1">
      <alignment vertical="center"/>
    </xf>
    <xf numFmtId="166" fontId="6" fillId="4" borderId="2" xfId="1" applyNumberFormat="1" applyFont="1" applyFill="1" applyBorder="1" applyAlignment="1">
      <alignment vertical="center" wrapText="1"/>
    </xf>
    <xf numFmtId="0" fontId="6" fillId="4" borderId="2"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left" vertical="center" wrapText="1"/>
    </xf>
    <xf numFmtId="41" fontId="6" fillId="5" borderId="2" xfId="2" applyFont="1" applyFill="1" applyBorder="1" applyAlignment="1">
      <alignment vertical="center"/>
    </xf>
    <xf numFmtId="0" fontId="5" fillId="2" borderId="2" xfId="0" quotePrefix="1" applyFont="1" applyFill="1" applyBorder="1" applyAlignment="1">
      <alignment horizontal="center" vertical="center"/>
    </xf>
    <xf numFmtId="0" fontId="5" fillId="2" borderId="2" xfId="0" applyFont="1" applyFill="1" applyBorder="1" applyAlignment="1">
      <alignment vertical="center" wrapText="1"/>
    </xf>
    <xf numFmtId="41" fontId="5" fillId="2" borderId="2" xfId="2" applyFont="1" applyFill="1" applyBorder="1" applyAlignment="1">
      <alignment horizontal="right" vertical="center"/>
    </xf>
    <xf numFmtId="166" fontId="5" fillId="2" borderId="2" xfId="1" applyNumberFormat="1" applyFont="1" applyFill="1" applyBorder="1" applyAlignment="1">
      <alignment vertical="center"/>
    </xf>
    <xf numFmtId="166" fontId="5" fillId="2" borderId="2" xfId="1" applyNumberFormat="1" applyFont="1" applyFill="1" applyBorder="1" applyAlignment="1">
      <alignment horizontal="right" vertical="center"/>
    </xf>
    <xf numFmtId="41" fontId="5" fillId="2" borderId="2" xfId="2" applyFont="1" applyFill="1" applyBorder="1" applyAlignment="1">
      <alignment vertical="center"/>
    </xf>
    <xf numFmtId="0" fontId="5" fillId="2" borderId="2" xfId="0" applyFont="1" applyFill="1" applyBorder="1" applyAlignment="1">
      <alignment vertical="center"/>
    </xf>
    <xf numFmtId="0" fontId="5" fillId="2" borderId="2"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2" xfId="0" applyFont="1" applyFill="1" applyBorder="1" applyAlignment="1">
      <alignment horizontal="left" vertical="center" wrapText="1"/>
    </xf>
    <xf numFmtId="41" fontId="7" fillId="5" borderId="2" xfId="2" applyFont="1" applyFill="1" applyBorder="1" applyAlignment="1">
      <alignment vertical="center"/>
    </xf>
    <xf numFmtId="0" fontId="8" fillId="2" borderId="0" xfId="0" applyFont="1" applyFill="1" applyAlignment="1">
      <alignment vertical="center"/>
    </xf>
    <xf numFmtId="0" fontId="8" fillId="2" borderId="2" xfId="0" quotePrefix="1" applyFont="1" applyFill="1" applyBorder="1" applyAlignment="1">
      <alignment horizontal="center" vertical="center"/>
    </xf>
    <xf numFmtId="0" fontId="8" fillId="2" borderId="2" xfId="0" applyFont="1" applyFill="1" applyBorder="1" applyAlignment="1">
      <alignment vertical="center" wrapText="1"/>
    </xf>
    <xf numFmtId="41" fontId="8" fillId="2" borderId="2" xfId="2" applyFont="1" applyFill="1" applyBorder="1" applyAlignment="1">
      <alignment horizontal="right" vertical="center"/>
    </xf>
    <xf numFmtId="166" fontId="8" fillId="2" borderId="2" xfId="1" applyNumberFormat="1" applyFont="1" applyFill="1" applyBorder="1" applyAlignment="1">
      <alignment vertical="center"/>
    </xf>
    <xf numFmtId="166" fontId="8" fillId="2" borderId="2" xfId="1" applyNumberFormat="1" applyFont="1" applyFill="1" applyBorder="1" applyAlignment="1">
      <alignment horizontal="right" vertical="center"/>
    </xf>
    <xf numFmtId="41" fontId="8" fillId="2" borderId="2" xfId="2" applyFont="1" applyFill="1" applyBorder="1" applyAlignment="1">
      <alignment vertical="center"/>
    </xf>
    <xf numFmtId="0" fontId="8" fillId="2" borderId="2" xfId="0" applyFont="1" applyFill="1" applyBorder="1" applyAlignment="1">
      <alignment vertical="center"/>
    </xf>
    <xf numFmtId="0" fontId="6" fillId="2" borderId="2" xfId="0" quotePrefix="1" applyFont="1" applyFill="1" applyBorder="1" applyAlignment="1">
      <alignment horizontal="center" vertical="center"/>
    </xf>
    <xf numFmtId="0" fontId="5" fillId="2" borderId="2" xfId="0" applyFont="1" applyFill="1" applyBorder="1" applyAlignment="1">
      <alignment horizontal="left" vertical="center" wrapText="1"/>
    </xf>
    <xf numFmtId="166" fontId="5" fillId="2" borderId="2" xfId="1" applyNumberFormat="1" applyFont="1" applyFill="1" applyBorder="1" applyAlignment="1">
      <alignment vertical="center" wrapText="1"/>
    </xf>
    <xf numFmtId="0" fontId="5" fillId="2" borderId="2" xfId="0" applyFont="1" applyFill="1" applyBorder="1" applyAlignment="1">
      <alignment horizontal="center" vertical="center" wrapText="1"/>
    </xf>
    <xf numFmtId="0" fontId="5" fillId="2" borderId="0" xfId="0" applyFont="1" applyFill="1" applyAlignment="1">
      <alignment vertical="center" wrapText="1"/>
    </xf>
    <xf numFmtId="0" fontId="5" fillId="2" borderId="2" xfId="0" quotePrefix="1" applyFont="1" applyFill="1" applyBorder="1" applyAlignment="1">
      <alignment horizontal="center" vertical="center" wrapText="1"/>
    </xf>
    <xf numFmtId="0" fontId="8" fillId="2" borderId="2" xfId="0" quotePrefix="1" applyFont="1" applyFill="1" applyBorder="1" applyAlignment="1">
      <alignment horizontal="center" vertical="center" wrapText="1"/>
    </xf>
    <xf numFmtId="0" fontId="8" fillId="2" borderId="2" xfId="0" applyFont="1" applyFill="1" applyBorder="1" applyAlignment="1">
      <alignment horizontal="left" vertical="center" wrapText="1"/>
    </xf>
    <xf numFmtId="166" fontId="8" fillId="2" borderId="2" xfId="1" applyNumberFormat="1" applyFont="1" applyFill="1" applyBorder="1" applyAlignment="1">
      <alignment vertical="center" wrapText="1"/>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Alignment="1">
      <alignment vertical="center" wrapText="1"/>
    </xf>
    <xf numFmtId="0" fontId="6" fillId="4" borderId="2" xfId="0" applyFont="1" applyFill="1" applyBorder="1" applyAlignment="1">
      <alignment vertical="center" wrapText="1"/>
    </xf>
    <xf numFmtId="41" fontId="6" fillId="4" borderId="2" xfId="2" applyFont="1" applyFill="1" applyBorder="1" applyAlignment="1">
      <alignment horizontal="right" vertical="center"/>
    </xf>
    <xf numFmtId="166" fontId="6" fillId="4" borderId="2" xfId="1" applyNumberFormat="1" applyFont="1" applyFill="1" applyBorder="1" applyAlignment="1">
      <alignment vertical="center"/>
    </xf>
    <xf numFmtId="0" fontId="6" fillId="2" borderId="0" xfId="0" applyFont="1" applyFill="1" applyAlignment="1">
      <alignment vertical="center"/>
    </xf>
    <xf numFmtId="0" fontId="6" fillId="5" borderId="2" xfId="0" applyFont="1" applyFill="1" applyBorder="1" applyAlignment="1">
      <alignment vertical="center" wrapText="1"/>
    </xf>
    <xf numFmtId="41" fontId="6" fillId="5" borderId="2" xfId="2" applyFont="1" applyFill="1" applyBorder="1" applyAlignment="1">
      <alignment horizontal="right" vertical="center"/>
    </xf>
    <xf numFmtId="166" fontId="6" fillId="5" borderId="2" xfId="1" applyNumberFormat="1" applyFont="1" applyFill="1" applyBorder="1" applyAlignment="1">
      <alignment vertical="center"/>
    </xf>
    <xf numFmtId="166" fontId="5" fillId="2" borderId="2" xfId="1" applyNumberFormat="1" applyFont="1" applyFill="1" applyBorder="1" applyAlignment="1">
      <alignment horizontal="center" vertical="center"/>
    </xf>
    <xf numFmtId="166" fontId="5" fillId="2" borderId="2" xfId="0" applyNumberFormat="1" applyFont="1" applyFill="1" applyBorder="1" applyAlignment="1">
      <alignment vertical="center"/>
    </xf>
    <xf numFmtId="166" fontId="5" fillId="2" borderId="2" xfId="1" applyNumberFormat="1" applyFont="1" applyFill="1" applyBorder="1" applyAlignment="1">
      <alignment horizontal="center" vertical="center" wrapText="1"/>
    </xf>
    <xf numFmtId="0" fontId="5" fillId="2" borderId="1" xfId="0" applyFont="1" applyFill="1" applyBorder="1" applyAlignment="1">
      <alignment horizontal="center"/>
    </xf>
    <xf numFmtId="166" fontId="6" fillId="2" borderId="3" xfId="1" applyNumberFormat="1" applyFont="1" applyFill="1" applyBorder="1" applyAlignment="1">
      <alignment horizontal="center" vertical="center" wrapText="1"/>
    </xf>
    <xf numFmtId="166" fontId="6" fillId="2" borderId="4" xfId="1" applyNumberFormat="1" applyFont="1" applyFill="1" applyBorder="1" applyAlignment="1">
      <alignment horizontal="center" vertical="center" wrapText="1"/>
    </xf>
    <xf numFmtId="166" fontId="6" fillId="2" borderId="5" xfId="1" applyNumberFormat="1" applyFont="1" applyFill="1" applyBorder="1" applyAlignment="1">
      <alignment horizontal="center" vertical="center" wrapText="1"/>
    </xf>
    <xf numFmtId="166" fontId="6" fillId="2" borderId="6" xfId="1"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2" borderId="0" xfId="0" applyFont="1" applyFill="1" applyAlignment="1">
      <alignment horizontal="center" vertical="center"/>
    </xf>
    <xf numFmtId="0" fontId="10" fillId="2" borderId="0" xfId="0" applyFont="1" applyFill="1" applyAlignment="1">
      <alignment horizontal="center" vertical="center"/>
    </xf>
  </cellXfs>
  <cellStyles count="4">
    <cellStyle name="Comma" xfId="1" builtinId="3"/>
    <cellStyle name="Comma [0]" xfId="2" builtinId="6"/>
    <cellStyle name="Comma 13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980513</xdr:colOff>
      <xdr:row>1</xdr:row>
      <xdr:rowOff>252133</xdr:rowOff>
    </xdr:from>
    <xdr:to>
      <xdr:col>1</xdr:col>
      <xdr:colOff>3501836</xdr:colOff>
      <xdr:row>1</xdr:row>
      <xdr:rowOff>252133</xdr:rowOff>
    </xdr:to>
    <xdr:cxnSp macro="">
      <xdr:nvCxnSpPr>
        <xdr:cNvPr id="3" name="Straight Connector 2">
          <a:extLst>
            <a:ext uri="{FF2B5EF4-FFF2-40B4-BE49-F238E27FC236}">
              <a16:creationId xmlns:a16="http://schemas.microsoft.com/office/drawing/2014/main" id="{54AFFCFE-0121-5BEE-5942-4350D0864CD8}"/>
            </a:ext>
          </a:extLst>
        </xdr:cNvPr>
        <xdr:cNvCxnSpPr/>
      </xdr:nvCxnSpPr>
      <xdr:spPr>
        <a:xfrm>
          <a:off x="1638859" y="462243"/>
          <a:ext cx="252132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07"/>
  <sheetViews>
    <sheetView tabSelected="1" view="pageBreakPreview" zoomScale="68" zoomScaleNormal="51" zoomScaleSheetLayoutView="68" workbookViewId="0">
      <pane ySplit="6" topLeftCell="A7" activePane="bottomLeft" state="frozen"/>
      <selection pane="bottomLeft" activeCell="B9" sqref="B9"/>
    </sheetView>
  </sheetViews>
  <sheetFormatPr defaultColWidth="9" defaultRowHeight="16.5" x14ac:dyDescent="0.25"/>
  <cols>
    <col min="1" max="1" width="9.85546875" style="1" customWidth="1"/>
    <col min="2" max="2" width="76.42578125" style="2" customWidth="1"/>
    <col min="3" max="3" width="25.140625" style="3" customWidth="1"/>
    <col min="4" max="4" width="30.140625" style="3" customWidth="1"/>
    <col min="5" max="5" width="24.140625" style="3" customWidth="1"/>
    <col min="6" max="6" width="27" style="3" customWidth="1"/>
    <col min="7" max="7" width="26.5703125" style="3" customWidth="1"/>
    <col min="8" max="8" width="26.28515625" style="3" customWidth="1"/>
    <col min="9" max="9" width="22.7109375" style="3" customWidth="1"/>
    <col min="10" max="10" width="23.7109375" style="3" customWidth="1"/>
    <col min="11" max="11" width="52.5703125" style="4" customWidth="1"/>
    <col min="12" max="16384" width="9" style="4"/>
  </cols>
  <sheetData>
    <row r="2" spans="1:11" ht="24.75" customHeight="1" x14ac:dyDescent="0.25">
      <c r="A2" s="71" t="s">
        <v>93</v>
      </c>
      <c r="B2" s="71"/>
    </row>
    <row r="3" spans="1:11" s="5" customFormat="1" ht="37.5" customHeight="1" x14ac:dyDescent="0.25">
      <c r="A3" s="71" t="s">
        <v>103</v>
      </c>
      <c r="B3" s="71"/>
      <c r="C3" s="71"/>
      <c r="D3" s="71"/>
      <c r="E3" s="71"/>
      <c r="F3" s="71"/>
      <c r="G3" s="71"/>
      <c r="H3" s="71"/>
      <c r="I3" s="71"/>
      <c r="J3" s="71"/>
      <c r="K3" s="71"/>
    </row>
    <row r="4" spans="1:11" s="5" customFormat="1" ht="37.5" customHeight="1" x14ac:dyDescent="0.25">
      <c r="A4" s="72" t="s">
        <v>94</v>
      </c>
      <c r="B4" s="72"/>
      <c r="C4" s="72"/>
      <c r="D4" s="72"/>
      <c r="E4" s="72"/>
      <c r="F4" s="72"/>
      <c r="G4" s="72"/>
      <c r="H4" s="72"/>
      <c r="I4" s="72"/>
      <c r="J4" s="72"/>
      <c r="K4" s="72"/>
    </row>
    <row r="5" spans="1:11" x14ac:dyDescent="0.25">
      <c r="J5" s="62" t="s">
        <v>90</v>
      </c>
      <c r="K5" s="62"/>
    </row>
    <row r="6" spans="1:11" ht="43.5" customHeight="1" x14ac:dyDescent="0.25">
      <c r="A6" s="67" t="s">
        <v>0</v>
      </c>
      <c r="B6" s="69" t="s">
        <v>1</v>
      </c>
      <c r="C6" s="63" t="s">
        <v>2</v>
      </c>
      <c r="D6" s="63" t="s">
        <v>95</v>
      </c>
      <c r="E6" s="63" t="s">
        <v>104</v>
      </c>
      <c r="F6" s="63" t="s">
        <v>96</v>
      </c>
      <c r="G6" s="63" t="s">
        <v>97</v>
      </c>
      <c r="H6" s="63" t="s">
        <v>98</v>
      </c>
      <c r="I6" s="65" t="s">
        <v>102</v>
      </c>
      <c r="J6" s="66"/>
      <c r="K6" s="69" t="s">
        <v>101</v>
      </c>
    </row>
    <row r="7" spans="1:11" ht="86.25" customHeight="1" x14ac:dyDescent="0.25">
      <c r="A7" s="68"/>
      <c r="B7" s="70"/>
      <c r="C7" s="64"/>
      <c r="D7" s="64"/>
      <c r="E7" s="64"/>
      <c r="F7" s="64"/>
      <c r="G7" s="64"/>
      <c r="H7" s="64"/>
      <c r="I7" s="61" t="s">
        <v>99</v>
      </c>
      <c r="J7" s="61" t="s">
        <v>100</v>
      </c>
      <c r="K7" s="70"/>
    </row>
    <row r="8" spans="1:11" ht="45" customHeight="1" x14ac:dyDescent="0.25">
      <c r="A8" s="6" t="s">
        <v>4</v>
      </c>
      <c r="B8" s="7" t="s">
        <v>5</v>
      </c>
      <c r="C8" s="8">
        <v>1</v>
      </c>
      <c r="D8" s="8">
        <v>2</v>
      </c>
      <c r="E8" s="8">
        <v>3</v>
      </c>
      <c r="F8" s="8" t="s">
        <v>91</v>
      </c>
      <c r="G8" s="8">
        <v>5</v>
      </c>
      <c r="H8" s="8" t="s">
        <v>92</v>
      </c>
      <c r="I8" s="8">
        <v>7</v>
      </c>
      <c r="J8" s="8">
        <v>8</v>
      </c>
      <c r="K8" s="9">
        <v>9</v>
      </c>
    </row>
    <row r="9" spans="1:11" ht="39.75" customHeight="1" x14ac:dyDescent="0.25">
      <c r="A9" s="13" t="s">
        <v>4</v>
      </c>
      <c r="B9" s="10" t="s">
        <v>3</v>
      </c>
      <c r="C9" s="11">
        <f t="shared" ref="C9:I9" si="0">C10+C94</f>
        <v>59830995691</v>
      </c>
      <c r="D9" s="11">
        <f t="shared" si="0"/>
        <v>819041950.88999999</v>
      </c>
      <c r="E9" s="12">
        <f t="shared" si="0"/>
        <v>0</v>
      </c>
      <c r="F9" s="12">
        <f t="shared" si="0"/>
        <v>0</v>
      </c>
      <c r="G9" s="12">
        <f t="shared" si="0"/>
        <v>0</v>
      </c>
      <c r="H9" s="12">
        <f t="shared" si="0"/>
        <v>0</v>
      </c>
      <c r="I9" s="12">
        <f t="shared" si="0"/>
        <v>0</v>
      </c>
      <c r="J9" s="12">
        <f>J10+J94</f>
        <v>0</v>
      </c>
      <c r="K9" s="13"/>
    </row>
    <row r="10" spans="1:11" s="5" customFormat="1" ht="54.75" customHeight="1" x14ac:dyDescent="0.25">
      <c r="A10" s="17" t="s">
        <v>6</v>
      </c>
      <c r="B10" s="14" t="s">
        <v>7</v>
      </c>
      <c r="C10" s="15">
        <f>C11+C21+C34+C52+C70+C88</f>
        <v>52190737055</v>
      </c>
      <c r="D10" s="15">
        <f>D11+D21+D34+D52+D70+D88</f>
        <v>634328953.73500001</v>
      </c>
      <c r="E10" s="16">
        <f t="shared" ref="E10:J10" si="1">E11+E21+E34+E52+E70+E88</f>
        <v>0</v>
      </c>
      <c r="F10" s="16">
        <f t="shared" si="1"/>
        <v>0</v>
      </c>
      <c r="G10" s="16">
        <f t="shared" si="1"/>
        <v>0</v>
      </c>
      <c r="H10" s="16">
        <f t="shared" si="1"/>
        <v>0</v>
      </c>
      <c r="I10" s="16">
        <f t="shared" si="1"/>
        <v>0</v>
      </c>
      <c r="J10" s="16">
        <f t="shared" si="1"/>
        <v>0</v>
      </c>
      <c r="K10" s="17"/>
    </row>
    <row r="11" spans="1:11" s="5" customFormat="1" ht="40.5" customHeight="1" x14ac:dyDescent="0.25">
      <c r="A11" s="18">
        <v>1</v>
      </c>
      <c r="B11" s="19" t="s">
        <v>8</v>
      </c>
      <c r="C11" s="20">
        <f t="shared" ref="C11:H11" si="2">SUM(C12:C20)</f>
        <v>7847075269</v>
      </c>
      <c r="D11" s="20">
        <f t="shared" si="2"/>
        <v>66900000</v>
      </c>
      <c r="E11" s="20">
        <f t="shared" si="2"/>
        <v>0</v>
      </c>
      <c r="F11" s="20">
        <f t="shared" si="2"/>
        <v>0</v>
      </c>
      <c r="G11" s="20">
        <f t="shared" si="2"/>
        <v>0</v>
      </c>
      <c r="H11" s="20">
        <f t="shared" si="2"/>
        <v>0</v>
      </c>
      <c r="I11" s="20">
        <f t="shared" ref="I11" si="3">SUM(I12:I20)</f>
        <v>0</v>
      </c>
      <c r="J11" s="20">
        <f>SUM(J12:J20)</f>
        <v>0</v>
      </c>
      <c r="K11" s="18"/>
    </row>
    <row r="12" spans="1:11" s="5" customFormat="1" ht="29.25" customHeight="1" x14ac:dyDescent="0.25">
      <c r="A12" s="21" t="s">
        <v>9</v>
      </c>
      <c r="B12" s="22" t="s">
        <v>10</v>
      </c>
      <c r="C12" s="23">
        <v>5165840869</v>
      </c>
      <c r="D12" s="23">
        <v>66900000</v>
      </c>
      <c r="E12" s="24"/>
      <c r="F12" s="24"/>
      <c r="G12" s="24"/>
      <c r="H12" s="24"/>
      <c r="I12" s="24"/>
      <c r="J12" s="25"/>
      <c r="K12" s="22"/>
    </row>
    <row r="13" spans="1:11" s="5" customFormat="1" ht="29.25" customHeight="1" x14ac:dyDescent="0.25">
      <c r="A13" s="21" t="s">
        <v>9</v>
      </c>
      <c r="B13" s="22" t="s">
        <v>11</v>
      </c>
      <c r="C13" s="23">
        <v>202176000</v>
      </c>
      <c r="D13" s="23">
        <v>0</v>
      </c>
      <c r="E13" s="24"/>
      <c r="F13" s="24"/>
      <c r="G13" s="24"/>
      <c r="H13" s="26"/>
      <c r="I13" s="26"/>
      <c r="J13" s="24"/>
      <c r="K13" s="27"/>
    </row>
    <row r="14" spans="1:11" s="5" customFormat="1" ht="29.25" customHeight="1" x14ac:dyDescent="0.25">
      <c r="A14" s="21" t="s">
        <v>9</v>
      </c>
      <c r="B14" s="22" t="s">
        <v>12</v>
      </c>
      <c r="C14" s="23">
        <v>845000000</v>
      </c>
      <c r="D14" s="23">
        <v>0</v>
      </c>
      <c r="E14" s="24"/>
      <c r="F14" s="24"/>
      <c r="G14" s="24"/>
      <c r="H14" s="26"/>
      <c r="I14" s="26"/>
      <c r="J14" s="24"/>
      <c r="K14" s="27"/>
    </row>
    <row r="15" spans="1:11" s="5" customFormat="1" ht="71.25" customHeight="1" x14ac:dyDescent="0.25">
      <c r="A15" s="21" t="s">
        <v>9</v>
      </c>
      <c r="B15" s="22" t="s">
        <v>13</v>
      </c>
      <c r="C15" s="23">
        <v>450000000</v>
      </c>
      <c r="D15" s="23">
        <v>0</v>
      </c>
      <c r="E15" s="24"/>
      <c r="F15" s="24"/>
      <c r="G15" s="24"/>
      <c r="H15" s="26"/>
      <c r="I15" s="26"/>
      <c r="J15" s="24"/>
      <c r="K15" s="27"/>
    </row>
    <row r="16" spans="1:11" s="5" customFormat="1" ht="29.25" customHeight="1" x14ac:dyDescent="0.25">
      <c r="A16" s="21" t="s">
        <v>9</v>
      </c>
      <c r="B16" s="22" t="s">
        <v>14</v>
      </c>
      <c r="C16" s="23">
        <v>158500000</v>
      </c>
      <c r="D16" s="23">
        <v>0</v>
      </c>
      <c r="E16" s="24"/>
      <c r="F16" s="24"/>
      <c r="G16" s="24"/>
      <c r="H16" s="26"/>
      <c r="I16" s="26"/>
      <c r="J16" s="24"/>
      <c r="K16" s="27"/>
    </row>
    <row r="17" spans="1:11" s="5" customFormat="1" ht="29.25" customHeight="1" x14ac:dyDescent="0.25">
      <c r="A17" s="21" t="s">
        <v>9</v>
      </c>
      <c r="B17" s="22" t="s">
        <v>15</v>
      </c>
      <c r="C17" s="23">
        <v>634274400</v>
      </c>
      <c r="D17" s="23">
        <v>0</v>
      </c>
      <c r="E17" s="24"/>
      <c r="F17" s="24"/>
      <c r="G17" s="24"/>
      <c r="H17" s="26"/>
      <c r="I17" s="26"/>
      <c r="J17" s="24"/>
      <c r="K17" s="27"/>
    </row>
    <row r="18" spans="1:11" s="5" customFormat="1" ht="29.25" customHeight="1" x14ac:dyDescent="0.25">
      <c r="A18" s="21" t="s">
        <v>9</v>
      </c>
      <c r="B18" s="22" t="s">
        <v>16</v>
      </c>
      <c r="C18" s="23">
        <v>171248000</v>
      </c>
      <c r="D18" s="23">
        <v>0</v>
      </c>
      <c r="E18" s="24"/>
      <c r="F18" s="24"/>
      <c r="G18" s="24"/>
      <c r="H18" s="26"/>
      <c r="I18" s="26"/>
      <c r="J18" s="24"/>
      <c r="K18" s="27"/>
    </row>
    <row r="19" spans="1:11" s="5" customFormat="1" ht="45.75" customHeight="1" x14ac:dyDescent="0.25">
      <c r="A19" s="28"/>
      <c r="B19" s="22" t="s">
        <v>17</v>
      </c>
      <c r="C19" s="23">
        <v>184000000</v>
      </c>
      <c r="D19" s="23">
        <v>0</v>
      </c>
      <c r="E19" s="24"/>
      <c r="F19" s="24"/>
      <c r="G19" s="24"/>
      <c r="H19" s="26"/>
      <c r="I19" s="26"/>
      <c r="J19" s="24"/>
      <c r="K19" s="27"/>
    </row>
    <row r="20" spans="1:11" s="5" customFormat="1" ht="29.1" customHeight="1" x14ac:dyDescent="0.25">
      <c r="A20" s="28"/>
      <c r="B20" s="22" t="s">
        <v>18</v>
      </c>
      <c r="C20" s="23">
        <v>36036000</v>
      </c>
      <c r="D20" s="23">
        <v>0</v>
      </c>
      <c r="E20" s="24"/>
      <c r="F20" s="24"/>
      <c r="G20" s="24"/>
      <c r="H20" s="26"/>
      <c r="I20" s="26"/>
      <c r="J20" s="24"/>
      <c r="K20" s="27"/>
    </row>
    <row r="21" spans="1:11" s="32" customFormat="1" ht="50.45" customHeight="1" x14ac:dyDescent="0.25">
      <c r="A21" s="29">
        <v>2</v>
      </c>
      <c r="B21" s="30" t="s">
        <v>19</v>
      </c>
      <c r="C21" s="31">
        <f>SUM(C22:C33)</f>
        <v>4477009670</v>
      </c>
      <c r="D21" s="31">
        <f>SUM(D22:D33)</f>
        <v>29117100</v>
      </c>
      <c r="E21" s="31">
        <f t="shared" ref="E21:J21" si="4">SUM(E22:E33)</f>
        <v>0</v>
      </c>
      <c r="F21" s="31">
        <f t="shared" si="4"/>
        <v>0</v>
      </c>
      <c r="G21" s="31">
        <f t="shared" si="4"/>
        <v>0</v>
      </c>
      <c r="H21" s="31">
        <f t="shared" si="4"/>
        <v>0</v>
      </c>
      <c r="I21" s="31">
        <f t="shared" si="4"/>
        <v>0</v>
      </c>
      <c r="J21" s="31">
        <f t="shared" si="4"/>
        <v>0</v>
      </c>
      <c r="K21" s="29"/>
    </row>
    <row r="22" spans="1:11" s="32" customFormat="1" ht="43.5" customHeight="1" x14ac:dyDescent="0.25">
      <c r="A22" s="33" t="s">
        <v>9</v>
      </c>
      <c r="B22" s="34" t="s">
        <v>10</v>
      </c>
      <c r="C22" s="35">
        <v>2141133290</v>
      </c>
      <c r="D22" s="23">
        <v>29117100</v>
      </c>
      <c r="E22" s="36"/>
      <c r="F22" s="36"/>
      <c r="G22" s="36"/>
      <c r="H22" s="36"/>
      <c r="I22" s="36"/>
      <c r="J22" s="37"/>
      <c r="K22" s="34"/>
    </row>
    <row r="23" spans="1:11" s="32" customFormat="1" ht="49.5" customHeight="1" x14ac:dyDescent="0.25">
      <c r="A23" s="33" t="s">
        <v>9</v>
      </c>
      <c r="B23" s="34" t="s">
        <v>21</v>
      </c>
      <c r="C23" s="35">
        <v>270000000</v>
      </c>
      <c r="D23" s="23">
        <v>0</v>
      </c>
      <c r="E23" s="36"/>
      <c r="F23" s="36"/>
      <c r="G23" s="36"/>
      <c r="H23" s="38"/>
      <c r="I23" s="38"/>
      <c r="J23" s="36"/>
      <c r="K23" s="39"/>
    </row>
    <row r="24" spans="1:11" s="32" customFormat="1" ht="43.5" customHeight="1" x14ac:dyDescent="0.25">
      <c r="A24" s="33" t="s">
        <v>9</v>
      </c>
      <c r="B24" s="34" t="s">
        <v>14</v>
      </c>
      <c r="C24" s="35">
        <v>54000000</v>
      </c>
      <c r="D24" s="23">
        <v>0</v>
      </c>
      <c r="E24" s="36"/>
      <c r="F24" s="36"/>
      <c r="G24" s="36"/>
      <c r="H24" s="38"/>
      <c r="I24" s="38"/>
      <c r="J24" s="36"/>
      <c r="K24" s="39"/>
    </row>
    <row r="25" spans="1:11" s="32" customFormat="1" ht="51" customHeight="1" x14ac:dyDescent="0.25">
      <c r="A25" s="33" t="s">
        <v>9</v>
      </c>
      <c r="B25" s="34" t="s">
        <v>22</v>
      </c>
      <c r="C25" s="35">
        <v>1400452080</v>
      </c>
      <c r="D25" s="23">
        <v>0</v>
      </c>
      <c r="E25" s="36"/>
      <c r="F25" s="36"/>
      <c r="G25" s="36"/>
      <c r="H25" s="38"/>
      <c r="I25" s="38"/>
      <c r="J25" s="36"/>
      <c r="K25" s="39"/>
    </row>
    <row r="26" spans="1:11" s="32" customFormat="1" ht="43.5" customHeight="1" x14ac:dyDescent="0.25">
      <c r="A26" s="33" t="s">
        <v>9</v>
      </c>
      <c r="B26" s="34" t="s">
        <v>86</v>
      </c>
      <c r="C26" s="35">
        <v>50000000</v>
      </c>
      <c r="D26" s="23">
        <v>0</v>
      </c>
      <c r="E26" s="36"/>
      <c r="F26" s="36"/>
      <c r="G26" s="36"/>
      <c r="H26" s="38"/>
      <c r="I26" s="38"/>
      <c r="J26" s="36"/>
      <c r="K26" s="39"/>
    </row>
    <row r="27" spans="1:11" s="32" customFormat="1" ht="43.5" customHeight="1" x14ac:dyDescent="0.25">
      <c r="A27" s="33" t="s">
        <v>9</v>
      </c>
      <c r="B27" s="34" t="s">
        <v>17</v>
      </c>
      <c r="C27" s="35">
        <v>100000000</v>
      </c>
      <c r="D27" s="23">
        <v>0</v>
      </c>
      <c r="E27" s="36"/>
      <c r="F27" s="36"/>
      <c r="G27" s="36"/>
      <c r="H27" s="38"/>
      <c r="I27" s="38"/>
      <c r="J27" s="36"/>
      <c r="K27" s="39"/>
    </row>
    <row r="28" spans="1:11" s="32" customFormat="1" ht="43.5" customHeight="1" x14ac:dyDescent="0.25">
      <c r="A28" s="33" t="s">
        <v>9</v>
      </c>
      <c r="B28" s="34" t="s">
        <v>87</v>
      </c>
      <c r="C28" s="35">
        <v>30000000</v>
      </c>
      <c r="D28" s="23">
        <v>0</v>
      </c>
      <c r="E28" s="36"/>
      <c r="F28" s="36"/>
      <c r="G28" s="36"/>
      <c r="H28" s="38"/>
      <c r="I28" s="38"/>
      <c r="J28" s="36"/>
      <c r="K28" s="39"/>
    </row>
    <row r="29" spans="1:11" s="32" customFormat="1" ht="43.5" customHeight="1" x14ac:dyDescent="0.25">
      <c r="A29" s="33" t="s">
        <v>9</v>
      </c>
      <c r="B29" s="34" t="s">
        <v>88</v>
      </c>
      <c r="C29" s="35">
        <v>102274300</v>
      </c>
      <c r="D29" s="23">
        <v>0</v>
      </c>
      <c r="E29" s="36"/>
      <c r="F29" s="36"/>
      <c r="G29" s="36"/>
      <c r="H29" s="38"/>
      <c r="I29" s="38"/>
      <c r="J29" s="36"/>
      <c r="K29" s="39"/>
    </row>
    <row r="30" spans="1:11" s="32" customFormat="1" ht="43.5" customHeight="1" x14ac:dyDescent="0.25">
      <c r="A30" s="33" t="s">
        <v>9</v>
      </c>
      <c r="B30" s="34" t="s">
        <v>41</v>
      </c>
      <c r="C30" s="35">
        <v>30150000</v>
      </c>
      <c r="D30" s="23">
        <v>0</v>
      </c>
      <c r="E30" s="36"/>
      <c r="F30" s="36"/>
      <c r="G30" s="36"/>
      <c r="H30" s="38"/>
      <c r="I30" s="38"/>
      <c r="J30" s="36"/>
      <c r="K30" s="39"/>
    </row>
    <row r="31" spans="1:11" s="32" customFormat="1" ht="43.5" customHeight="1" x14ac:dyDescent="0.25">
      <c r="A31" s="33" t="s">
        <v>9</v>
      </c>
      <c r="B31" s="34" t="s">
        <v>23</v>
      </c>
      <c r="C31" s="35">
        <v>160000000</v>
      </c>
      <c r="D31" s="23">
        <v>0</v>
      </c>
      <c r="E31" s="36"/>
      <c r="F31" s="36"/>
      <c r="G31" s="36"/>
      <c r="H31" s="38"/>
      <c r="I31" s="38"/>
      <c r="J31" s="36"/>
      <c r="K31" s="39"/>
    </row>
    <row r="32" spans="1:11" s="32" customFormat="1" ht="62.25" customHeight="1" x14ac:dyDescent="0.25">
      <c r="A32" s="33" t="s">
        <v>9</v>
      </c>
      <c r="B32" s="34" t="s">
        <v>24</v>
      </c>
      <c r="C32" s="35">
        <v>27000000</v>
      </c>
      <c r="D32" s="23">
        <v>0</v>
      </c>
      <c r="E32" s="36"/>
      <c r="F32" s="36"/>
      <c r="G32" s="36"/>
      <c r="H32" s="38"/>
      <c r="I32" s="38"/>
      <c r="J32" s="36"/>
      <c r="K32" s="39"/>
    </row>
    <row r="33" spans="1:11" s="32" customFormat="1" ht="64.5" customHeight="1" x14ac:dyDescent="0.25">
      <c r="A33" s="33" t="s">
        <v>9</v>
      </c>
      <c r="B33" s="34" t="s">
        <v>25</v>
      </c>
      <c r="C33" s="35">
        <v>112000000</v>
      </c>
      <c r="D33" s="23">
        <v>0</v>
      </c>
      <c r="E33" s="36"/>
      <c r="F33" s="36"/>
      <c r="G33" s="36"/>
      <c r="H33" s="38"/>
      <c r="I33" s="38"/>
      <c r="J33" s="36"/>
      <c r="K33" s="39"/>
    </row>
    <row r="34" spans="1:11" s="5" customFormat="1" ht="41.25" customHeight="1" x14ac:dyDescent="0.25">
      <c r="A34" s="18">
        <v>3</v>
      </c>
      <c r="B34" s="19" t="s">
        <v>26</v>
      </c>
      <c r="C34" s="20">
        <f>SUM(C35:C51)</f>
        <v>14210063660</v>
      </c>
      <c r="D34" s="20">
        <f>SUM(D35:D51)</f>
        <v>111524914.735</v>
      </c>
      <c r="E34" s="20">
        <f t="shared" ref="E34:J34" si="5">SUM(E35:E51)</f>
        <v>0</v>
      </c>
      <c r="F34" s="20">
        <f t="shared" si="5"/>
        <v>0</v>
      </c>
      <c r="G34" s="20">
        <f t="shared" si="5"/>
        <v>0</v>
      </c>
      <c r="H34" s="20">
        <f t="shared" si="5"/>
        <v>0</v>
      </c>
      <c r="I34" s="20">
        <f t="shared" si="5"/>
        <v>0</v>
      </c>
      <c r="J34" s="20">
        <f t="shared" si="5"/>
        <v>0</v>
      </c>
      <c r="K34" s="20"/>
    </row>
    <row r="35" spans="1:11" s="44" customFormat="1" ht="36.75" customHeight="1" x14ac:dyDescent="0.25">
      <c r="A35" s="40" t="s">
        <v>9</v>
      </c>
      <c r="B35" s="41" t="s">
        <v>27</v>
      </c>
      <c r="C35" s="26">
        <f>3140779864-C36</f>
        <v>2787979864</v>
      </c>
      <c r="D35" s="23">
        <v>0</v>
      </c>
      <c r="E35" s="42"/>
      <c r="F35" s="42"/>
      <c r="G35" s="42"/>
      <c r="H35" s="42"/>
      <c r="I35" s="42"/>
      <c r="J35" s="42"/>
      <c r="K35" s="43"/>
    </row>
    <row r="36" spans="1:11" s="44" customFormat="1" ht="36.75" customHeight="1" x14ac:dyDescent="0.25">
      <c r="A36" s="40" t="s">
        <v>9</v>
      </c>
      <c r="B36" s="22" t="s">
        <v>28</v>
      </c>
      <c r="C36" s="26">
        <f>352800000</f>
        <v>352800000</v>
      </c>
      <c r="D36" s="23">
        <v>1236183.7250000001</v>
      </c>
      <c r="E36" s="42"/>
      <c r="F36" s="42"/>
      <c r="G36" s="42"/>
      <c r="H36" s="42"/>
      <c r="I36" s="42"/>
      <c r="J36" s="42"/>
      <c r="K36" s="43"/>
    </row>
    <row r="37" spans="1:11" s="44" customFormat="1" ht="36.75" customHeight="1" x14ac:dyDescent="0.25">
      <c r="A37" s="40" t="s">
        <v>9</v>
      </c>
      <c r="B37" s="41" t="s">
        <v>29</v>
      </c>
      <c r="C37" s="26">
        <v>375879876</v>
      </c>
      <c r="D37" s="23">
        <v>0</v>
      </c>
      <c r="E37" s="42"/>
      <c r="F37" s="42"/>
      <c r="G37" s="42"/>
      <c r="H37" s="42"/>
      <c r="I37" s="42"/>
      <c r="J37" s="42"/>
      <c r="K37" s="43"/>
    </row>
    <row r="38" spans="1:11" s="44" customFormat="1" ht="36.75" customHeight="1" x14ac:dyDescent="0.25">
      <c r="A38" s="6"/>
      <c r="B38" s="22" t="s">
        <v>28</v>
      </c>
      <c r="C38" s="26">
        <v>75600000</v>
      </c>
      <c r="D38" s="23">
        <v>10527000</v>
      </c>
      <c r="E38" s="42"/>
      <c r="F38" s="42"/>
      <c r="G38" s="42"/>
      <c r="H38" s="42"/>
      <c r="I38" s="42"/>
      <c r="J38" s="42"/>
      <c r="K38" s="43"/>
    </row>
    <row r="39" spans="1:11" s="44" customFormat="1" ht="36.75" customHeight="1" x14ac:dyDescent="0.25">
      <c r="A39" s="40" t="s">
        <v>9</v>
      </c>
      <c r="B39" s="41" t="s">
        <v>30</v>
      </c>
      <c r="C39" s="26">
        <v>360000000</v>
      </c>
      <c r="D39" s="23">
        <v>0</v>
      </c>
      <c r="E39" s="42"/>
      <c r="F39" s="42"/>
      <c r="G39" s="42"/>
      <c r="H39" s="42"/>
      <c r="I39" s="42"/>
      <c r="J39" s="42"/>
      <c r="K39" s="43"/>
    </row>
    <row r="40" spans="1:11" s="44" customFormat="1" ht="36.75" customHeight="1" x14ac:dyDescent="0.25">
      <c r="A40" s="40" t="s">
        <v>9</v>
      </c>
      <c r="B40" s="41" t="s">
        <v>31</v>
      </c>
      <c r="C40" s="26">
        <v>5323000000</v>
      </c>
      <c r="D40" s="23">
        <v>0</v>
      </c>
      <c r="E40" s="42"/>
      <c r="F40" s="42"/>
      <c r="G40" s="42"/>
      <c r="H40" s="42"/>
      <c r="I40" s="42"/>
      <c r="J40" s="42"/>
      <c r="K40" s="43"/>
    </row>
    <row r="41" spans="1:11" s="44" customFormat="1" ht="36.75" customHeight="1" x14ac:dyDescent="0.25">
      <c r="A41" s="40" t="s">
        <v>9</v>
      </c>
      <c r="B41" s="41" t="s">
        <v>32</v>
      </c>
      <c r="C41" s="26">
        <v>1360000000</v>
      </c>
      <c r="D41" s="23">
        <v>0</v>
      </c>
      <c r="E41" s="42"/>
      <c r="F41" s="42"/>
      <c r="G41" s="42"/>
      <c r="H41" s="42"/>
      <c r="I41" s="42"/>
      <c r="J41" s="42"/>
      <c r="K41" s="43"/>
    </row>
    <row r="42" spans="1:11" s="44" customFormat="1" ht="42.75" customHeight="1" x14ac:dyDescent="0.25">
      <c r="A42" s="40" t="s">
        <v>9</v>
      </c>
      <c r="B42" s="41" t="s">
        <v>33</v>
      </c>
      <c r="C42" s="26">
        <v>765000000</v>
      </c>
      <c r="D42" s="23">
        <v>86699851.160000011</v>
      </c>
      <c r="E42" s="42"/>
      <c r="F42" s="42"/>
      <c r="G42" s="42"/>
      <c r="H42" s="42"/>
      <c r="I42" s="42"/>
      <c r="J42" s="42"/>
      <c r="K42" s="43"/>
    </row>
    <row r="43" spans="1:11" s="44" customFormat="1" ht="36.75" customHeight="1" x14ac:dyDescent="0.25">
      <c r="A43" s="40" t="s">
        <v>9</v>
      </c>
      <c r="B43" s="41" t="s">
        <v>14</v>
      </c>
      <c r="C43" s="26">
        <v>108000000</v>
      </c>
      <c r="D43" s="23">
        <v>0</v>
      </c>
      <c r="E43" s="42"/>
      <c r="F43" s="42"/>
      <c r="G43" s="42"/>
      <c r="H43" s="42"/>
      <c r="I43" s="42"/>
      <c r="J43" s="42"/>
      <c r="K43" s="43"/>
    </row>
    <row r="44" spans="1:11" s="44" customFormat="1" ht="51.75" customHeight="1" x14ac:dyDescent="0.25">
      <c r="A44" s="40" t="s">
        <v>9</v>
      </c>
      <c r="B44" s="41" t="s">
        <v>34</v>
      </c>
      <c r="C44" s="26">
        <v>729825520</v>
      </c>
      <c r="D44" s="23">
        <v>0</v>
      </c>
      <c r="E44" s="42"/>
      <c r="F44" s="42"/>
      <c r="G44" s="42"/>
      <c r="H44" s="42"/>
      <c r="I44" s="42"/>
      <c r="J44" s="42"/>
      <c r="K44" s="43"/>
    </row>
    <row r="45" spans="1:11" s="44" customFormat="1" ht="63" customHeight="1" x14ac:dyDescent="0.25">
      <c r="A45" s="40" t="s">
        <v>9</v>
      </c>
      <c r="B45" s="41" t="s">
        <v>35</v>
      </c>
      <c r="C45" s="26">
        <v>1203178400</v>
      </c>
      <c r="D45" s="23">
        <v>0</v>
      </c>
      <c r="E45" s="42"/>
      <c r="F45" s="42"/>
      <c r="G45" s="42"/>
      <c r="H45" s="42"/>
      <c r="I45" s="42"/>
      <c r="J45" s="42"/>
      <c r="K45" s="43"/>
    </row>
    <row r="46" spans="1:11" s="44" customFormat="1" ht="55.5" customHeight="1" x14ac:dyDescent="0.25">
      <c r="A46" s="40" t="s">
        <v>9</v>
      </c>
      <c r="B46" s="41" t="s">
        <v>36</v>
      </c>
      <c r="C46" s="26">
        <v>480000000</v>
      </c>
      <c r="D46" s="23">
        <v>0</v>
      </c>
      <c r="E46" s="42"/>
      <c r="F46" s="42"/>
      <c r="G46" s="42"/>
      <c r="H46" s="42"/>
      <c r="I46" s="42"/>
      <c r="J46" s="42"/>
      <c r="K46" s="43"/>
    </row>
    <row r="47" spans="1:11" s="44" customFormat="1" ht="36.75" customHeight="1" x14ac:dyDescent="0.25">
      <c r="A47" s="40" t="s">
        <v>9</v>
      </c>
      <c r="B47" s="41" t="s">
        <v>37</v>
      </c>
      <c r="C47" s="26">
        <v>90000000</v>
      </c>
      <c r="D47" s="23">
        <v>0</v>
      </c>
      <c r="E47" s="42"/>
      <c r="F47" s="42"/>
      <c r="G47" s="42"/>
      <c r="H47" s="42"/>
      <c r="I47" s="42"/>
      <c r="J47" s="42"/>
      <c r="K47" s="43"/>
    </row>
    <row r="48" spans="1:11" s="44" customFormat="1" ht="44.25" customHeight="1" x14ac:dyDescent="0.25">
      <c r="A48" s="40" t="s">
        <v>9</v>
      </c>
      <c r="B48" s="41" t="s">
        <v>38</v>
      </c>
      <c r="C48" s="26">
        <v>74000000</v>
      </c>
      <c r="D48" s="23">
        <v>2628665.85</v>
      </c>
      <c r="E48" s="42"/>
      <c r="F48" s="42"/>
      <c r="G48" s="42"/>
      <c r="H48" s="42"/>
      <c r="I48" s="42"/>
      <c r="J48" s="42"/>
      <c r="K48" s="43"/>
    </row>
    <row r="49" spans="1:11" s="44" customFormat="1" ht="36.75" customHeight="1" x14ac:dyDescent="0.25">
      <c r="A49" s="40" t="s">
        <v>9</v>
      </c>
      <c r="B49" s="41" t="s">
        <v>39</v>
      </c>
      <c r="C49" s="26">
        <v>63000000</v>
      </c>
      <c r="D49" s="23">
        <v>7301214</v>
      </c>
      <c r="E49" s="42"/>
      <c r="F49" s="42"/>
      <c r="G49" s="42"/>
      <c r="H49" s="42"/>
      <c r="I49" s="42"/>
      <c r="J49" s="42"/>
      <c r="K49" s="43"/>
    </row>
    <row r="50" spans="1:11" s="44" customFormat="1" ht="36.75" customHeight="1" x14ac:dyDescent="0.25">
      <c r="A50" s="40" t="s">
        <v>9</v>
      </c>
      <c r="B50" s="41" t="s">
        <v>40</v>
      </c>
      <c r="C50" s="26">
        <v>21600000</v>
      </c>
      <c r="D50" s="23">
        <v>3132000</v>
      </c>
      <c r="E50" s="42"/>
      <c r="F50" s="42"/>
      <c r="G50" s="42"/>
      <c r="H50" s="42"/>
      <c r="I50" s="42"/>
      <c r="J50" s="42"/>
      <c r="K50" s="43"/>
    </row>
    <row r="51" spans="1:11" s="44" customFormat="1" ht="36.75" customHeight="1" x14ac:dyDescent="0.25">
      <c r="A51" s="40" t="s">
        <v>9</v>
      </c>
      <c r="B51" s="41" t="s">
        <v>41</v>
      </c>
      <c r="C51" s="26">
        <v>40200000</v>
      </c>
      <c r="D51" s="23">
        <v>0</v>
      </c>
      <c r="E51" s="42"/>
      <c r="F51" s="42"/>
      <c r="G51" s="42"/>
      <c r="H51" s="42"/>
      <c r="I51" s="42"/>
      <c r="J51" s="42"/>
      <c r="K51" s="43"/>
    </row>
    <row r="52" spans="1:11" s="5" customFormat="1" ht="36.75" customHeight="1" x14ac:dyDescent="0.25">
      <c r="A52" s="18">
        <v>4</v>
      </c>
      <c r="B52" s="19" t="s">
        <v>42</v>
      </c>
      <c r="C52" s="20">
        <f>SUM(C53:C69)</f>
        <v>13658218488</v>
      </c>
      <c r="D52" s="20">
        <f>SUM(D53:D69)</f>
        <v>120495000</v>
      </c>
      <c r="E52" s="20">
        <f t="shared" ref="E52:J52" si="6">SUM(E53:E69)</f>
        <v>0</v>
      </c>
      <c r="F52" s="20">
        <f t="shared" si="6"/>
        <v>0</v>
      </c>
      <c r="G52" s="20">
        <f t="shared" si="6"/>
        <v>0</v>
      </c>
      <c r="H52" s="20">
        <f t="shared" si="6"/>
        <v>0</v>
      </c>
      <c r="I52" s="20">
        <f t="shared" si="6"/>
        <v>0</v>
      </c>
      <c r="J52" s="20">
        <f t="shared" si="6"/>
        <v>0</v>
      </c>
      <c r="K52" s="18"/>
    </row>
    <row r="53" spans="1:11" s="44" customFormat="1" ht="35.25" customHeight="1" x14ac:dyDescent="0.25">
      <c r="A53" s="45" t="s">
        <v>9</v>
      </c>
      <c r="B53" s="41" t="s">
        <v>20</v>
      </c>
      <c r="C53" s="26">
        <v>2406218488</v>
      </c>
      <c r="D53" s="23">
        <v>14500000</v>
      </c>
      <c r="E53" s="42"/>
      <c r="F53" s="42"/>
      <c r="G53" s="42"/>
      <c r="H53" s="42"/>
      <c r="I53" s="42"/>
      <c r="J53" s="42"/>
      <c r="K53" s="43"/>
    </row>
    <row r="54" spans="1:11" s="44" customFormat="1" ht="44.25" customHeight="1" x14ac:dyDescent="0.25">
      <c r="A54" s="45" t="s">
        <v>9</v>
      </c>
      <c r="B54" s="41" t="s">
        <v>43</v>
      </c>
      <c r="C54" s="26">
        <v>270000000</v>
      </c>
      <c r="D54" s="23">
        <v>0</v>
      </c>
      <c r="E54" s="42"/>
      <c r="F54" s="42"/>
      <c r="G54" s="42"/>
      <c r="H54" s="42"/>
      <c r="I54" s="42"/>
      <c r="J54" s="42"/>
      <c r="K54" s="43"/>
    </row>
    <row r="55" spans="1:11" s="44" customFormat="1" ht="81" customHeight="1" x14ac:dyDescent="0.25">
      <c r="A55" s="45" t="s">
        <v>9</v>
      </c>
      <c r="B55" s="41" t="s">
        <v>44</v>
      </c>
      <c r="C55" s="26">
        <v>225000000</v>
      </c>
      <c r="D55" s="23">
        <v>15225000</v>
      </c>
      <c r="E55" s="42"/>
      <c r="F55" s="42"/>
      <c r="G55" s="42"/>
      <c r="H55" s="42"/>
      <c r="I55" s="42"/>
      <c r="J55" s="42"/>
      <c r="K55" s="43"/>
    </row>
    <row r="56" spans="1:11" s="44" customFormat="1" ht="65.25" customHeight="1" x14ac:dyDescent="0.25">
      <c r="A56" s="45" t="s">
        <v>9</v>
      </c>
      <c r="B56" s="41" t="s">
        <v>45</v>
      </c>
      <c r="C56" s="26">
        <v>90000000</v>
      </c>
      <c r="D56" s="23">
        <v>8700000</v>
      </c>
      <c r="E56" s="42"/>
      <c r="F56" s="42"/>
      <c r="G56" s="42"/>
      <c r="H56" s="42"/>
      <c r="I56" s="42"/>
      <c r="J56" s="42"/>
      <c r="K56" s="43"/>
    </row>
    <row r="57" spans="1:11" s="44" customFormat="1" ht="27.75" customHeight="1" x14ac:dyDescent="0.25">
      <c r="A57" s="45" t="s">
        <v>9</v>
      </c>
      <c r="B57" s="41" t="s">
        <v>46</v>
      </c>
      <c r="C57" s="26">
        <v>270000000</v>
      </c>
      <c r="D57" s="23">
        <v>33350000</v>
      </c>
      <c r="E57" s="42"/>
      <c r="F57" s="42"/>
      <c r="G57" s="42"/>
      <c r="H57" s="42"/>
      <c r="I57" s="42"/>
      <c r="J57" s="42"/>
      <c r="K57" s="43"/>
    </row>
    <row r="58" spans="1:11" s="44" customFormat="1" ht="48" customHeight="1" x14ac:dyDescent="0.25">
      <c r="A58" s="45" t="s">
        <v>9</v>
      </c>
      <c r="B58" s="41" t="s">
        <v>47</v>
      </c>
      <c r="C58" s="26">
        <v>315000000</v>
      </c>
      <c r="D58" s="23">
        <v>26643750</v>
      </c>
      <c r="E58" s="42"/>
      <c r="F58" s="42"/>
      <c r="G58" s="42"/>
      <c r="H58" s="42"/>
      <c r="I58" s="42"/>
      <c r="J58" s="42"/>
      <c r="K58" s="43"/>
    </row>
    <row r="59" spans="1:11" s="44" customFormat="1" ht="48.75" customHeight="1" x14ac:dyDescent="0.25">
      <c r="A59" s="45" t="s">
        <v>9</v>
      </c>
      <c r="B59" s="41" t="s">
        <v>48</v>
      </c>
      <c r="C59" s="26">
        <v>3200000000</v>
      </c>
      <c r="D59" s="23">
        <v>0</v>
      </c>
      <c r="E59" s="42"/>
      <c r="F59" s="42"/>
      <c r="G59" s="42"/>
      <c r="H59" s="42"/>
      <c r="I59" s="42"/>
      <c r="J59" s="42"/>
      <c r="K59" s="43"/>
    </row>
    <row r="60" spans="1:11" s="44" customFormat="1" ht="48" customHeight="1" x14ac:dyDescent="0.25">
      <c r="A60" s="45" t="s">
        <v>9</v>
      </c>
      <c r="B60" s="41" t="s">
        <v>49</v>
      </c>
      <c r="C60" s="26">
        <v>1500000000</v>
      </c>
      <c r="D60" s="23">
        <v>0</v>
      </c>
      <c r="E60" s="42"/>
      <c r="F60" s="42"/>
      <c r="G60" s="42"/>
      <c r="H60" s="42"/>
      <c r="I60" s="42"/>
      <c r="J60" s="42"/>
      <c r="K60" s="43"/>
    </row>
    <row r="61" spans="1:11" s="44" customFormat="1" ht="33" customHeight="1" x14ac:dyDescent="0.25">
      <c r="A61" s="45" t="s">
        <v>9</v>
      </c>
      <c r="B61" s="41" t="s">
        <v>50</v>
      </c>
      <c r="C61" s="26">
        <v>1500000000</v>
      </c>
      <c r="D61" s="23">
        <v>0</v>
      </c>
      <c r="E61" s="42"/>
      <c r="F61" s="42"/>
      <c r="G61" s="42"/>
      <c r="H61" s="42"/>
      <c r="I61" s="42"/>
      <c r="J61" s="42"/>
      <c r="K61" s="43"/>
    </row>
    <row r="62" spans="1:11" s="44" customFormat="1" ht="33" customHeight="1" x14ac:dyDescent="0.25">
      <c r="A62" s="45" t="s">
        <v>9</v>
      </c>
      <c r="B62" s="41" t="s">
        <v>51</v>
      </c>
      <c r="C62" s="26">
        <v>225000000</v>
      </c>
      <c r="D62" s="23">
        <v>0</v>
      </c>
      <c r="E62" s="42"/>
      <c r="F62" s="42"/>
      <c r="G62" s="42"/>
      <c r="H62" s="42"/>
      <c r="I62" s="42"/>
      <c r="J62" s="42"/>
      <c r="K62" s="43"/>
    </row>
    <row r="63" spans="1:11" s="44" customFormat="1" ht="33" customHeight="1" x14ac:dyDescent="0.25">
      <c r="A63" s="45" t="s">
        <v>9</v>
      </c>
      <c r="B63" s="41" t="s">
        <v>52</v>
      </c>
      <c r="C63" s="26">
        <v>36000000</v>
      </c>
      <c r="D63" s="23">
        <v>5220000</v>
      </c>
      <c r="E63" s="42"/>
      <c r="F63" s="42"/>
      <c r="G63" s="42"/>
      <c r="H63" s="42"/>
      <c r="I63" s="42"/>
      <c r="J63" s="42"/>
      <c r="K63" s="43"/>
    </row>
    <row r="64" spans="1:11" s="44" customFormat="1" ht="42.75" customHeight="1" x14ac:dyDescent="0.25">
      <c r="A64" s="45" t="s">
        <v>9</v>
      </c>
      <c r="B64" s="41" t="s">
        <v>53</v>
      </c>
      <c r="C64" s="26">
        <v>1350000000</v>
      </c>
      <c r="D64" s="23">
        <v>0</v>
      </c>
      <c r="E64" s="42"/>
      <c r="F64" s="42"/>
      <c r="G64" s="42"/>
      <c r="H64" s="42"/>
      <c r="I64" s="42"/>
      <c r="J64" s="42"/>
      <c r="K64" s="43"/>
    </row>
    <row r="65" spans="1:11" s="44" customFormat="1" ht="27.75" customHeight="1" x14ac:dyDescent="0.25">
      <c r="A65" s="45" t="s">
        <v>9</v>
      </c>
      <c r="B65" s="41" t="s">
        <v>54</v>
      </c>
      <c r="C65" s="26">
        <v>900000000</v>
      </c>
      <c r="D65" s="23">
        <v>0</v>
      </c>
      <c r="E65" s="42"/>
      <c r="F65" s="42"/>
      <c r="G65" s="42"/>
      <c r="H65" s="42"/>
      <c r="I65" s="42"/>
      <c r="J65" s="42"/>
      <c r="K65" s="43"/>
    </row>
    <row r="66" spans="1:11" s="44" customFormat="1" ht="46.5" customHeight="1" x14ac:dyDescent="0.25">
      <c r="A66" s="45" t="s">
        <v>9</v>
      </c>
      <c r="B66" s="41" t="s">
        <v>89</v>
      </c>
      <c r="C66" s="26">
        <v>1170000000</v>
      </c>
      <c r="D66" s="23">
        <v>0</v>
      </c>
      <c r="E66" s="42"/>
      <c r="F66" s="42"/>
      <c r="G66" s="42"/>
      <c r="H66" s="42"/>
      <c r="I66" s="42"/>
      <c r="J66" s="42"/>
      <c r="K66" s="43"/>
    </row>
    <row r="67" spans="1:11" s="44" customFormat="1" ht="33.75" customHeight="1" x14ac:dyDescent="0.25">
      <c r="A67" s="45" t="s">
        <v>9</v>
      </c>
      <c r="B67" s="41" t="s">
        <v>14</v>
      </c>
      <c r="C67" s="26">
        <v>66000000</v>
      </c>
      <c r="D67" s="23">
        <v>0</v>
      </c>
      <c r="E67" s="42"/>
      <c r="F67" s="42"/>
      <c r="G67" s="42"/>
      <c r="H67" s="42"/>
      <c r="I67" s="42"/>
      <c r="J67" s="42"/>
      <c r="K67" s="43"/>
    </row>
    <row r="68" spans="1:11" s="44" customFormat="1" ht="41.25" customHeight="1" x14ac:dyDescent="0.25">
      <c r="A68" s="45" t="s">
        <v>9</v>
      </c>
      <c r="B68" s="41" t="s">
        <v>55</v>
      </c>
      <c r="C68" s="26">
        <v>45000000</v>
      </c>
      <c r="D68" s="23">
        <v>3806250</v>
      </c>
      <c r="E68" s="42"/>
      <c r="F68" s="42"/>
      <c r="G68" s="42"/>
      <c r="H68" s="42"/>
      <c r="I68" s="42"/>
      <c r="J68" s="42"/>
      <c r="K68" s="43"/>
    </row>
    <row r="69" spans="1:11" s="44" customFormat="1" ht="29.25" customHeight="1" x14ac:dyDescent="0.25">
      <c r="A69" s="45" t="s">
        <v>9</v>
      </c>
      <c r="B69" s="41" t="s">
        <v>56</v>
      </c>
      <c r="C69" s="26">
        <v>90000000</v>
      </c>
      <c r="D69" s="23">
        <v>13050000</v>
      </c>
      <c r="E69" s="42"/>
      <c r="F69" s="42"/>
      <c r="G69" s="42"/>
      <c r="H69" s="42"/>
      <c r="I69" s="42"/>
      <c r="J69" s="42"/>
      <c r="K69" s="43"/>
    </row>
    <row r="70" spans="1:11" s="32" customFormat="1" ht="39.6" customHeight="1" x14ac:dyDescent="0.25">
      <c r="A70" s="29">
        <v>5</v>
      </c>
      <c r="B70" s="30" t="s">
        <v>57</v>
      </c>
      <c r="C70" s="31">
        <f>SUM(C71:C87)</f>
        <v>10300826680</v>
      </c>
      <c r="D70" s="31">
        <f>SUM(D71:D87)</f>
        <v>306291939</v>
      </c>
      <c r="E70" s="31">
        <f t="shared" ref="E70:J70" si="7">SUM(E71:E87)</f>
        <v>0</v>
      </c>
      <c r="F70" s="31">
        <f t="shared" si="7"/>
        <v>0</v>
      </c>
      <c r="G70" s="31">
        <f t="shared" si="7"/>
        <v>0</v>
      </c>
      <c r="H70" s="31">
        <f t="shared" si="7"/>
        <v>0</v>
      </c>
      <c r="I70" s="31">
        <f t="shared" si="7"/>
        <v>0</v>
      </c>
      <c r="J70" s="31">
        <f t="shared" si="7"/>
        <v>0</v>
      </c>
      <c r="K70" s="29"/>
    </row>
    <row r="71" spans="1:11" s="32" customFormat="1" ht="39.6" customHeight="1" x14ac:dyDescent="0.25">
      <c r="A71" s="46" t="s">
        <v>9</v>
      </c>
      <c r="B71" s="47" t="s">
        <v>20</v>
      </c>
      <c r="C71" s="38">
        <f>2111977656-259200000</f>
        <v>1852777656</v>
      </c>
      <c r="D71" s="23">
        <v>0</v>
      </c>
      <c r="E71" s="48"/>
      <c r="F71" s="48"/>
      <c r="G71" s="48"/>
      <c r="H71" s="48"/>
      <c r="I71" s="48"/>
      <c r="J71" s="48"/>
      <c r="K71" s="49"/>
    </row>
    <row r="72" spans="1:11" s="32" customFormat="1" ht="39.6" customHeight="1" x14ac:dyDescent="0.25">
      <c r="A72" s="50" t="s">
        <v>9</v>
      </c>
      <c r="B72" s="47" t="s">
        <v>28</v>
      </c>
      <c r="C72" s="38">
        <f>32000000*9-28800000</f>
        <v>259200000</v>
      </c>
      <c r="D72" s="23">
        <v>30461600</v>
      </c>
      <c r="E72" s="48"/>
      <c r="F72" s="48"/>
      <c r="G72" s="48"/>
      <c r="H72" s="48"/>
      <c r="I72" s="48"/>
      <c r="J72" s="48"/>
      <c r="K72" s="49"/>
    </row>
    <row r="73" spans="1:11" s="51" customFormat="1" ht="48" customHeight="1" x14ac:dyDescent="0.25">
      <c r="A73" s="46" t="s">
        <v>9</v>
      </c>
      <c r="B73" s="47" t="s">
        <v>58</v>
      </c>
      <c r="C73" s="38">
        <v>140954000</v>
      </c>
      <c r="D73" s="23">
        <v>0</v>
      </c>
      <c r="E73" s="48"/>
      <c r="F73" s="48"/>
      <c r="G73" s="48"/>
      <c r="H73" s="48"/>
      <c r="I73" s="48"/>
      <c r="J73" s="48"/>
      <c r="K73" s="50"/>
    </row>
    <row r="74" spans="1:11" s="51" customFormat="1" ht="48" customHeight="1" x14ac:dyDescent="0.25">
      <c r="A74" s="46" t="s">
        <v>9</v>
      </c>
      <c r="B74" s="47" t="s">
        <v>59</v>
      </c>
      <c r="C74" s="38">
        <v>150000000</v>
      </c>
      <c r="D74" s="23">
        <v>0</v>
      </c>
      <c r="E74" s="48"/>
      <c r="F74" s="48"/>
      <c r="G74" s="48"/>
      <c r="H74" s="48"/>
      <c r="I74" s="48"/>
      <c r="J74" s="48"/>
      <c r="K74" s="50"/>
    </row>
    <row r="75" spans="1:11" s="51" customFormat="1" ht="48" customHeight="1" x14ac:dyDescent="0.25">
      <c r="A75" s="46" t="s">
        <v>9</v>
      </c>
      <c r="B75" s="47" t="s">
        <v>60</v>
      </c>
      <c r="C75" s="38">
        <v>128166000</v>
      </c>
      <c r="D75" s="23">
        <v>0</v>
      </c>
      <c r="E75" s="48"/>
      <c r="F75" s="48"/>
      <c r="G75" s="48"/>
      <c r="H75" s="48"/>
      <c r="I75" s="48"/>
      <c r="J75" s="48"/>
      <c r="K75" s="50"/>
    </row>
    <row r="76" spans="1:11" s="51" customFormat="1" ht="39.6" customHeight="1" x14ac:dyDescent="0.25">
      <c r="A76" s="46" t="s">
        <v>9</v>
      </c>
      <c r="B76" s="47" t="s">
        <v>61</v>
      </c>
      <c r="C76" s="38">
        <v>530229024</v>
      </c>
      <c r="D76" s="23">
        <v>0</v>
      </c>
      <c r="E76" s="48"/>
      <c r="F76" s="48"/>
      <c r="G76" s="48"/>
      <c r="H76" s="48"/>
      <c r="I76" s="48"/>
      <c r="J76" s="48"/>
      <c r="K76" s="50"/>
    </row>
    <row r="77" spans="1:11" s="51" customFormat="1" ht="39.6" customHeight="1" x14ac:dyDescent="0.25">
      <c r="A77" s="46" t="s">
        <v>9</v>
      </c>
      <c r="B77" s="47" t="s">
        <v>62</v>
      </c>
      <c r="C77" s="38">
        <v>1800000000</v>
      </c>
      <c r="D77" s="23">
        <v>254679914</v>
      </c>
      <c r="E77" s="48"/>
      <c r="F77" s="48"/>
      <c r="G77" s="48"/>
      <c r="H77" s="48"/>
      <c r="I77" s="48"/>
      <c r="J77" s="48"/>
      <c r="K77" s="50"/>
    </row>
    <row r="78" spans="1:11" s="51" customFormat="1" ht="39.6" customHeight="1" x14ac:dyDescent="0.25">
      <c r="A78" s="46" t="s">
        <v>9</v>
      </c>
      <c r="B78" s="47" t="s">
        <v>43</v>
      </c>
      <c r="C78" s="38">
        <v>735300000</v>
      </c>
      <c r="D78" s="23">
        <v>0</v>
      </c>
      <c r="E78" s="48"/>
      <c r="F78" s="48"/>
      <c r="G78" s="48"/>
      <c r="H78" s="48"/>
      <c r="I78" s="48"/>
      <c r="J78" s="48"/>
      <c r="K78" s="50"/>
    </row>
    <row r="79" spans="1:11" s="51" customFormat="1" ht="39.6" customHeight="1" x14ac:dyDescent="0.25">
      <c r="A79" s="46" t="s">
        <v>9</v>
      </c>
      <c r="B79" s="47" t="s">
        <v>63</v>
      </c>
      <c r="C79" s="38">
        <v>45000000</v>
      </c>
      <c r="D79" s="23">
        <v>0</v>
      </c>
      <c r="E79" s="48"/>
      <c r="F79" s="48"/>
      <c r="G79" s="48"/>
      <c r="H79" s="48"/>
      <c r="I79" s="48"/>
      <c r="J79" s="48"/>
      <c r="K79" s="50"/>
    </row>
    <row r="80" spans="1:11" s="51" customFormat="1" ht="39.6" customHeight="1" x14ac:dyDescent="0.25">
      <c r="A80" s="46" t="s">
        <v>9</v>
      </c>
      <c r="B80" s="47" t="s">
        <v>64</v>
      </c>
      <c r="C80" s="38">
        <v>45000000</v>
      </c>
      <c r="D80" s="23">
        <v>3132000</v>
      </c>
      <c r="E80" s="48"/>
      <c r="F80" s="48"/>
      <c r="G80" s="48"/>
      <c r="H80" s="48"/>
      <c r="I80" s="48"/>
      <c r="J80" s="48"/>
      <c r="K80" s="50"/>
    </row>
    <row r="81" spans="1:11" s="51" customFormat="1" ht="39.6" customHeight="1" x14ac:dyDescent="0.25">
      <c r="A81" s="46" t="s">
        <v>9</v>
      </c>
      <c r="B81" s="47" t="s">
        <v>14</v>
      </c>
      <c r="C81" s="38">
        <v>72000000</v>
      </c>
      <c r="D81" s="23">
        <v>0</v>
      </c>
      <c r="E81" s="48"/>
      <c r="F81" s="48"/>
      <c r="G81" s="48"/>
      <c r="H81" s="48"/>
      <c r="I81" s="48"/>
      <c r="J81" s="48"/>
      <c r="K81" s="50"/>
    </row>
    <row r="82" spans="1:11" s="51" customFormat="1" ht="39.6" customHeight="1" x14ac:dyDescent="0.25">
      <c r="A82" s="46" t="s">
        <v>9</v>
      </c>
      <c r="B82" s="47" t="s">
        <v>65</v>
      </c>
      <c r="C82" s="38">
        <v>36000000</v>
      </c>
      <c r="D82" s="23">
        <v>4968425</v>
      </c>
      <c r="E82" s="48"/>
      <c r="F82" s="48"/>
      <c r="G82" s="48"/>
      <c r="H82" s="48"/>
      <c r="I82" s="48"/>
      <c r="J82" s="48"/>
      <c r="K82" s="50"/>
    </row>
    <row r="83" spans="1:11" s="51" customFormat="1" ht="46.5" customHeight="1" x14ac:dyDescent="0.25">
      <c r="A83" s="46" t="s">
        <v>9</v>
      </c>
      <c r="B83" s="47" t="s">
        <v>66</v>
      </c>
      <c r="C83" s="38">
        <v>90000000</v>
      </c>
      <c r="D83" s="23">
        <v>13050000</v>
      </c>
      <c r="E83" s="48"/>
      <c r="F83" s="48"/>
      <c r="G83" s="48"/>
      <c r="H83" s="48"/>
      <c r="I83" s="48"/>
      <c r="J83" s="48"/>
      <c r="K83" s="50"/>
    </row>
    <row r="84" spans="1:11" s="51" customFormat="1" ht="39.6" customHeight="1" x14ac:dyDescent="0.25">
      <c r="A84" s="46" t="s">
        <v>9</v>
      </c>
      <c r="B84" s="47" t="s">
        <v>67</v>
      </c>
      <c r="C84" s="38">
        <v>300000000</v>
      </c>
      <c r="D84" s="23">
        <v>0</v>
      </c>
      <c r="E84" s="48"/>
      <c r="F84" s="48"/>
      <c r="G84" s="48"/>
      <c r="H84" s="48"/>
      <c r="I84" s="48"/>
      <c r="J84" s="48"/>
      <c r="K84" s="50"/>
    </row>
    <row r="85" spans="1:11" s="51" customFormat="1" ht="39.6" customHeight="1" x14ac:dyDescent="0.25">
      <c r="A85" s="46" t="s">
        <v>9</v>
      </c>
      <c r="B85" s="47" t="s">
        <v>68</v>
      </c>
      <c r="C85" s="38">
        <v>3370200000</v>
      </c>
      <c r="D85" s="23">
        <v>0</v>
      </c>
      <c r="E85" s="48"/>
      <c r="F85" s="48"/>
      <c r="G85" s="48"/>
      <c r="H85" s="48"/>
      <c r="I85" s="48"/>
      <c r="J85" s="48"/>
      <c r="K85" s="50"/>
    </row>
    <row r="86" spans="1:11" s="51" customFormat="1" ht="39.6" customHeight="1" x14ac:dyDescent="0.25">
      <c r="A86" s="46" t="s">
        <v>9</v>
      </c>
      <c r="B86" s="47" t="s">
        <v>69</v>
      </c>
      <c r="C86" s="38">
        <v>700000000</v>
      </c>
      <c r="D86" s="23">
        <v>0</v>
      </c>
      <c r="E86" s="48"/>
      <c r="F86" s="48"/>
      <c r="G86" s="48"/>
      <c r="H86" s="48"/>
      <c r="I86" s="48"/>
      <c r="J86" s="48"/>
      <c r="K86" s="50"/>
    </row>
    <row r="87" spans="1:11" s="51" customFormat="1" ht="54" customHeight="1" x14ac:dyDescent="0.25">
      <c r="A87" s="46" t="s">
        <v>9</v>
      </c>
      <c r="B87" s="47" t="s">
        <v>70</v>
      </c>
      <c r="C87" s="38">
        <v>46000000</v>
      </c>
      <c r="D87" s="23">
        <v>0</v>
      </c>
      <c r="E87" s="48"/>
      <c r="F87" s="48"/>
      <c r="G87" s="48"/>
      <c r="H87" s="48"/>
      <c r="I87" s="48"/>
      <c r="J87" s="48"/>
      <c r="K87" s="50"/>
    </row>
    <row r="88" spans="1:11" s="5" customFormat="1" ht="46.5" customHeight="1" x14ac:dyDescent="0.25">
      <c r="A88" s="18">
        <v>6</v>
      </c>
      <c r="B88" s="19" t="s">
        <v>71</v>
      </c>
      <c r="C88" s="20">
        <f>SUM(C89:C93)</f>
        <v>1697543288</v>
      </c>
      <c r="D88" s="20">
        <f>SUM(D89:D93)</f>
        <v>0</v>
      </c>
      <c r="E88" s="20">
        <f t="shared" ref="E88:I88" si="8">SUM(E89:E93)</f>
        <v>0</v>
      </c>
      <c r="F88" s="20">
        <f t="shared" si="8"/>
        <v>0</v>
      </c>
      <c r="G88" s="20">
        <f t="shared" si="8"/>
        <v>0</v>
      </c>
      <c r="H88" s="20">
        <f t="shared" si="8"/>
        <v>0</v>
      </c>
      <c r="I88" s="20">
        <f t="shared" si="8"/>
        <v>0</v>
      </c>
      <c r="J88" s="20">
        <f>SUM(J89:J93)</f>
        <v>0</v>
      </c>
      <c r="K88" s="18"/>
    </row>
    <row r="89" spans="1:11" s="44" customFormat="1" ht="39" customHeight="1" x14ac:dyDescent="0.25">
      <c r="A89" s="45" t="s">
        <v>9</v>
      </c>
      <c r="B89" s="41" t="s">
        <v>72</v>
      </c>
      <c r="C89" s="26">
        <f>1348823288-C90</f>
        <v>1172423288</v>
      </c>
      <c r="D89" s="23"/>
      <c r="E89" s="42"/>
      <c r="F89" s="42"/>
      <c r="G89" s="42"/>
      <c r="H89" s="42"/>
      <c r="I89" s="42"/>
      <c r="J89" s="42"/>
      <c r="K89" s="43"/>
    </row>
    <row r="90" spans="1:11" s="44" customFormat="1" ht="39" customHeight="1" x14ac:dyDescent="0.25">
      <c r="A90" s="45" t="s">
        <v>9</v>
      </c>
      <c r="B90" s="22" t="s">
        <v>28</v>
      </c>
      <c r="C90" s="26">
        <f>207200000-23800000-7000000</f>
        <v>176400000</v>
      </c>
      <c r="D90" s="23"/>
      <c r="E90" s="42"/>
      <c r="F90" s="42"/>
      <c r="G90" s="42"/>
      <c r="H90" s="42"/>
      <c r="I90" s="42"/>
      <c r="J90" s="42"/>
      <c r="K90" s="43"/>
    </row>
    <row r="91" spans="1:11" s="44" customFormat="1" ht="39" customHeight="1" x14ac:dyDescent="0.25">
      <c r="A91" s="45" t="s">
        <v>9</v>
      </c>
      <c r="B91" s="41" t="s">
        <v>43</v>
      </c>
      <c r="C91" s="26">
        <v>270000000</v>
      </c>
      <c r="D91" s="23"/>
      <c r="E91" s="42"/>
      <c r="F91" s="42"/>
      <c r="G91" s="42"/>
      <c r="H91" s="42"/>
      <c r="I91" s="42"/>
      <c r="J91" s="42"/>
      <c r="K91" s="43"/>
    </row>
    <row r="92" spans="1:11" s="44" customFormat="1" ht="39" customHeight="1" x14ac:dyDescent="0.25">
      <c r="A92" s="45" t="s">
        <v>9</v>
      </c>
      <c r="B92" s="41" t="s">
        <v>14</v>
      </c>
      <c r="C92" s="26">
        <v>51000000</v>
      </c>
      <c r="D92" s="23"/>
      <c r="E92" s="42"/>
      <c r="F92" s="42"/>
      <c r="G92" s="42"/>
      <c r="H92" s="42"/>
      <c r="I92" s="42"/>
      <c r="J92" s="42"/>
      <c r="K92" s="43"/>
    </row>
    <row r="93" spans="1:11" s="44" customFormat="1" ht="39" customHeight="1" x14ac:dyDescent="0.25">
      <c r="A93" s="45" t="s">
        <v>9</v>
      </c>
      <c r="B93" s="41" t="s">
        <v>73</v>
      </c>
      <c r="C93" s="26">
        <v>27720000</v>
      </c>
      <c r="D93" s="23"/>
      <c r="E93" s="42"/>
      <c r="F93" s="42"/>
      <c r="G93" s="42"/>
      <c r="H93" s="42"/>
      <c r="I93" s="42"/>
      <c r="J93" s="42"/>
      <c r="K93" s="43"/>
    </row>
    <row r="94" spans="1:11" s="55" customFormat="1" ht="51.75" customHeight="1" x14ac:dyDescent="0.25">
      <c r="A94" s="17" t="s">
        <v>74</v>
      </c>
      <c r="B94" s="52" t="s">
        <v>75</v>
      </c>
      <c r="C94" s="53">
        <f>C95+C98</f>
        <v>7640258636</v>
      </c>
      <c r="D94" s="53">
        <f t="shared" ref="D94:J94" si="9">D95+D98</f>
        <v>184712997.155</v>
      </c>
      <c r="E94" s="53">
        <f t="shared" si="9"/>
        <v>0</v>
      </c>
      <c r="F94" s="53">
        <f t="shared" si="9"/>
        <v>0</v>
      </c>
      <c r="G94" s="53">
        <f t="shared" si="9"/>
        <v>0</v>
      </c>
      <c r="H94" s="53">
        <f t="shared" si="9"/>
        <v>0</v>
      </c>
      <c r="I94" s="53">
        <f t="shared" si="9"/>
        <v>0</v>
      </c>
      <c r="J94" s="53">
        <f t="shared" si="9"/>
        <v>0</v>
      </c>
      <c r="K94" s="54"/>
    </row>
    <row r="95" spans="1:11" s="55" customFormat="1" ht="42.75" customHeight="1" x14ac:dyDescent="0.25">
      <c r="A95" s="18">
        <v>1</v>
      </c>
      <c r="B95" s="56" t="s">
        <v>76</v>
      </c>
      <c r="C95" s="57">
        <f>SUM(C96:C97)</f>
        <v>3843027108</v>
      </c>
      <c r="D95" s="57">
        <f>SUM(D96:D97)</f>
        <v>41116329.630000003</v>
      </c>
      <c r="E95" s="57">
        <f t="shared" ref="E95:J95" si="10">SUM(E96:E97)</f>
        <v>0</v>
      </c>
      <c r="F95" s="57">
        <f t="shared" si="10"/>
        <v>0</v>
      </c>
      <c r="G95" s="57">
        <f t="shared" si="10"/>
        <v>0</v>
      </c>
      <c r="H95" s="57">
        <f t="shared" si="10"/>
        <v>0</v>
      </c>
      <c r="I95" s="57">
        <f t="shared" si="10"/>
        <v>0</v>
      </c>
      <c r="J95" s="57">
        <f t="shared" si="10"/>
        <v>0</v>
      </c>
      <c r="K95" s="58"/>
    </row>
    <row r="96" spans="1:11" s="5" customFormat="1" ht="27.75" customHeight="1" x14ac:dyDescent="0.25">
      <c r="A96" s="45" t="s">
        <v>9</v>
      </c>
      <c r="B96" s="22" t="s">
        <v>20</v>
      </c>
      <c r="C96" s="23">
        <v>3570449508</v>
      </c>
      <c r="D96" s="23">
        <v>41116329.630000003</v>
      </c>
      <c r="E96" s="25"/>
      <c r="F96" s="25"/>
      <c r="G96" s="25"/>
      <c r="H96" s="25"/>
      <c r="I96" s="25"/>
      <c r="J96" s="25"/>
      <c r="K96" s="24"/>
    </row>
    <row r="97" spans="1:11" s="5" customFormat="1" ht="27.75" customHeight="1" x14ac:dyDescent="0.25">
      <c r="A97" s="45" t="s">
        <v>9</v>
      </c>
      <c r="B97" s="22" t="s">
        <v>63</v>
      </c>
      <c r="C97" s="23">
        <v>272577600</v>
      </c>
      <c r="D97" s="23">
        <v>0</v>
      </c>
      <c r="E97" s="25"/>
      <c r="F97" s="25"/>
      <c r="G97" s="25"/>
      <c r="H97" s="25"/>
      <c r="I97" s="25"/>
      <c r="J97" s="25"/>
      <c r="K97" s="24"/>
    </row>
    <row r="98" spans="1:11" s="55" customFormat="1" ht="27.75" customHeight="1" x14ac:dyDescent="0.25">
      <c r="A98" s="18">
        <v>2</v>
      </c>
      <c r="B98" s="56" t="s">
        <v>77</v>
      </c>
      <c r="C98" s="57">
        <f>SUM(C99:C107)</f>
        <v>3797231528</v>
      </c>
      <c r="D98" s="57">
        <f>SUM(D99:D107)</f>
        <v>143596667.52500001</v>
      </c>
      <c r="E98" s="57"/>
      <c r="F98" s="57"/>
      <c r="G98" s="57"/>
      <c r="H98" s="57"/>
      <c r="I98" s="57"/>
      <c r="J98" s="57"/>
      <c r="K98" s="57"/>
    </row>
    <row r="99" spans="1:11" s="5" customFormat="1" ht="27.75" customHeight="1" x14ac:dyDescent="0.25">
      <c r="A99" s="45" t="s">
        <v>9</v>
      </c>
      <c r="B99" s="22" t="s">
        <v>20</v>
      </c>
      <c r="C99" s="23">
        <v>786867728</v>
      </c>
      <c r="D99" s="23">
        <v>0</v>
      </c>
      <c r="E99" s="25"/>
      <c r="F99" s="25"/>
      <c r="G99" s="59"/>
      <c r="I99" s="25"/>
      <c r="J99" s="25"/>
      <c r="K99" s="27"/>
    </row>
    <row r="100" spans="1:11" s="5" customFormat="1" ht="27.75" customHeight="1" x14ac:dyDescent="0.25">
      <c r="A100" s="45" t="s">
        <v>9</v>
      </c>
      <c r="B100" s="22" t="s">
        <v>78</v>
      </c>
      <c r="C100" s="23">
        <v>183600000</v>
      </c>
      <c r="D100" s="23">
        <v>9860139.9250000007</v>
      </c>
      <c r="E100" s="25"/>
      <c r="F100" s="25"/>
      <c r="G100" s="59"/>
      <c r="H100" s="25"/>
      <c r="I100" s="25"/>
      <c r="J100" s="25"/>
      <c r="K100" s="27"/>
    </row>
    <row r="101" spans="1:11" s="5" customFormat="1" ht="27.75" customHeight="1" x14ac:dyDescent="0.25">
      <c r="A101" s="45" t="s">
        <v>9</v>
      </c>
      <c r="B101" s="22" t="s">
        <v>79</v>
      </c>
      <c r="C101" s="23">
        <v>269183200</v>
      </c>
      <c r="D101" s="23">
        <v>21761484</v>
      </c>
      <c r="E101" s="25"/>
      <c r="F101" s="25"/>
      <c r="G101" s="59"/>
      <c r="H101" s="25"/>
      <c r="I101" s="25"/>
      <c r="J101" s="25"/>
      <c r="K101" s="60"/>
    </row>
    <row r="102" spans="1:11" s="5" customFormat="1" ht="27.75" customHeight="1" x14ac:dyDescent="0.25">
      <c r="A102" s="45" t="s">
        <v>9</v>
      </c>
      <c r="B102" s="22" t="s">
        <v>80</v>
      </c>
      <c r="C102" s="23">
        <v>140000000</v>
      </c>
      <c r="D102" s="23">
        <v>20300000</v>
      </c>
      <c r="E102" s="25"/>
      <c r="F102" s="25"/>
      <c r="G102" s="59"/>
      <c r="H102" s="25"/>
      <c r="I102" s="25"/>
      <c r="J102" s="25"/>
      <c r="K102" s="27"/>
    </row>
    <row r="103" spans="1:11" s="5" customFormat="1" ht="27.75" customHeight="1" x14ac:dyDescent="0.25">
      <c r="A103" s="45" t="s">
        <v>9</v>
      </c>
      <c r="B103" s="22" t="s">
        <v>81</v>
      </c>
      <c r="C103" s="23">
        <v>302788800</v>
      </c>
      <c r="D103" s="23">
        <v>43904376</v>
      </c>
      <c r="E103" s="25"/>
      <c r="F103" s="25"/>
      <c r="G103" s="59"/>
      <c r="H103" s="25"/>
      <c r="I103" s="25"/>
      <c r="J103" s="25"/>
      <c r="K103" s="27"/>
    </row>
    <row r="104" spans="1:11" s="5" customFormat="1" ht="27.75" customHeight="1" x14ac:dyDescent="0.25">
      <c r="A104" s="45" t="s">
        <v>9</v>
      </c>
      <c r="B104" s="22" t="s">
        <v>82</v>
      </c>
      <c r="C104" s="23">
        <v>302788800</v>
      </c>
      <c r="D104" s="23">
        <v>17846908.850000001</v>
      </c>
      <c r="E104" s="25"/>
      <c r="F104" s="25"/>
      <c r="G104" s="59"/>
      <c r="H104" s="25"/>
      <c r="I104" s="25"/>
      <c r="J104" s="25"/>
      <c r="K104" s="27"/>
    </row>
    <row r="105" spans="1:11" s="5" customFormat="1" ht="27.75" customHeight="1" x14ac:dyDescent="0.25">
      <c r="A105" s="45" t="s">
        <v>9</v>
      </c>
      <c r="B105" s="22" t="s">
        <v>83</v>
      </c>
      <c r="C105" s="23">
        <v>222003000</v>
      </c>
      <c r="D105" s="23">
        <v>29923758.75</v>
      </c>
      <c r="E105" s="25"/>
      <c r="F105" s="25"/>
      <c r="G105" s="59"/>
      <c r="H105" s="25"/>
      <c r="I105" s="25"/>
      <c r="J105" s="25"/>
      <c r="K105" s="27"/>
    </row>
    <row r="106" spans="1:11" s="5" customFormat="1" ht="27.75" customHeight="1" x14ac:dyDescent="0.25">
      <c r="A106" s="45" t="s">
        <v>9</v>
      </c>
      <c r="B106" s="22" t="s">
        <v>84</v>
      </c>
      <c r="C106" s="23">
        <v>90000000</v>
      </c>
      <c r="D106" s="23">
        <v>0</v>
      </c>
      <c r="E106" s="25"/>
      <c r="F106" s="25"/>
      <c r="G106" s="59"/>
      <c r="H106" s="25"/>
      <c r="I106" s="25"/>
      <c r="J106" s="25"/>
      <c r="K106" s="27"/>
    </row>
    <row r="107" spans="1:11" s="5" customFormat="1" ht="27.75" customHeight="1" x14ac:dyDescent="0.25">
      <c r="A107" s="45" t="s">
        <v>9</v>
      </c>
      <c r="B107" s="22" t="s">
        <v>85</v>
      </c>
      <c r="C107" s="23">
        <v>1500000000</v>
      </c>
      <c r="D107" s="23">
        <v>0</v>
      </c>
      <c r="E107" s="25"/>
      <c r="F107" s="25"/>
      <c r="G107" s="59"/>
      <c r="H107" s="25"/>
      <c r="I107" s="25"/>
      <c r="J107" s="25"/>
      <c r="K107" s="27"/>
    </row>
  </sheetData>
  <mergeCells count="14">
    <mergeCell ref="A2:B2"/>
    <mergeCell ref="A4:K4"/>
    <mergeCell ref="A3:K3"/>
    <mergeCell ref="J5:K5"/>
    <mergeCell ref="H6:H7"/>
    <mergeCell ref="I6:J6"/>
    <mergeCell ref="A6:A7"/>
    <mergeCell ref="B6:B7"/>
    <mergeCell ref="C6:C7"/>
    <mergeCell ref="D6:D7"/>
    <mergeCell ref="E6:E7"/>
    <mergeCell ref="F6:F7"/>
    <mergeCell ref="G6:G7"/>
    <mergeCell ref="K6:K7"/>
  </mergeCells>
  <pageMargins left="0.17" right="0.23" top="0.28000000000000003" bottom="0.34" header="0.31496062992126" footer="0.31496062992126"/>
  <pageSetup paperSize="9" scale="41"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SONGNGOC</dc:creator>
  <cp:lastModifiedBy>Tuan</cp:lastModifiedBy>
  <cp:lastPrinted>2026-07-10T15:30:51Z</cp:lastPrinted>
  <dcterms:created xsi:type="dcterms:W3CDTF">2020-07-31T02:01:00Z</dcterms:created>
  <dcterms:modified xsi:type="dcterms:W3CDTF">2026-07-18T07:51:20Z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025608B7E9314CC59386F9CEA83CB29F_12</vt:lpwstr>
  </property>
  <property fmtid="{D5CDD505-2E9C-101B-9397-08002B2CF9AE}" pid="3" name="KSOProductBuildVer">
    <vt:lpwstr>1033-12.1.0.26372</vt:lpwstr>
  </property>
  <property fmtid="{D5CDD505-2E9C-101B-9397-08002B2CF9AE}" pid="4" name="CalculationRule">
    <vt:i4>0</vt:i4>
  </property>
</Properties>
</file>